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Split Cleaning Website Docs\Marketing Tools\"/>
    </mc:Choice>
  </mc:AlternateContent>
  <xr:revisionPtr revIDLastSave="0" documentId="13_ncr:1_{6D938DC0-9A75-449A-9287-16E5FE43F4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ottle Fill Chart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4" i="1" l="1"/>
  <c r="X43" i="1"/>
  <c r="X42" i="1"/>
  <c r="X41" i="1"/>
  <c r="X40" i="1"/>
  <c r="X36" i="1"/>
  <c r="X35" i="1"/>
  <c r="X34" i="1"/>
  <c r="X33" i="1"/>
  <c r="X32" i="1"/>
  <c r="Z18" i="1"/>
  <c r="Z24" i="1" s="1"/>
  <c r="Z30" i="1" s="1"/>
  <c r="Z10" i="1"/>
  <c r="K18" i="1"/>
  <c r="N27" i="1"/>
  <c r="M27" i="1"/>
  <c r="L27" i="1"/>
  <c r="K27" i="1"/>
  <c r="L24" i="1"/>
  <c r="N24" i="1"/>
  <c r="M24" i="1"/>
  <c r="K24" i="1"/>
  <c r="N21" i="1"/>
  <c r="M21" i="1"/>
  <c r="L21" i="1"/>
  <c r="K21" i="1"/>
  <c r="N18" i="1"/>
  <c r="M18" i="1"/>
  <c r="L18" i="1"/>
  <c r="O42" i="1"/>
  <c r="O37" i="1"/>
  <c r="K12" i="1"/>
  <c r="K8" i="1"/>
  <c r="O43" i="1" l="1"/>
  <c r="X46" i="1"/>
  <c r="X38" i="1"/>
  <c r="X4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eldmmk</author>
  </authors>
  <commentList>
    <comment ref="J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Size of ounce/oz of bottle or container that you want to mix the solution into.</t>
        </r>
      </text>
    </comment>
    <comment ref="J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Dilution ratio- ounce/oz -recommended by manufactures per gallon of water</t>
        </r>
      </text>
    </comment>
    <comment ref="N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This is the amount of solution you will mix into the container size that you choose and fill the rest with water.</t>
        </r>
      </text>
    </comment>
    <comment ref="J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Enter ratio by parts: 
Example: 1 to 1=1
1 to 2=1
1 to 3=1
and etc.  
See chart right.</t>
        </r>
      </text>
    </comment>
    <comment ref="J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Enter number of 2 part: Example;
1 to 1=1
1 to 2=2
1 to 3=3 
and etc.  
See chart right.</t>
        </r>
      </text>
    </comment>
  </commentList>
</comments>
</file>

<file path=xl/sharedStrings.xml><?xml version="1.0" encoding="utf-8"?>
<sst xmlns="http://schemas.openxmlformats.org/spreadsheetml/2006/main" count="150" uniqueCount="134">
  <si>
    <t>1/2 gallon</t>
  </si>
  <si>
    <t>1 gallon</t>
  </si>
  <si>
    <t>1 qt</t>
  </si>
  <si>
    <t>1 pt, 1 lb</t>
  </si>
  <si>
    <t>1/2 pt, 1/2 lb</t>
  </si>
  <si>
    <t>oz of solution per gallon of water</t>
  </si>
  <si>
    <t>Dilution Ratio Chart</t>
  </si>
  <si>
    <t>1 to 1</t>
  </si>
  <si>
    <t>128oz per gallon of water</t>
  </si>
  <si>
    <t>1 to 2</t>
  </si>
  <si>
    <t>64oz per gallon of water</t>
  </si>
  <si>
    <t>1 to 3</t>
  </si>
  <si>
    <t>43oz per gallon of water</t>
  </si>
  <si>
    <t>1 to 4</t>
  </si>
  <si>
    <t>32oz per gallon of water</t>
  </si>
  <si>
    <t>1 to 5</t>
  </si>
  <si>
    <t>26oz per gallon of water</t>
  </si>
  <si>
    <t>1 to 6</t>
  </si>
  <si>
    <t>21 oz per gallon of water</t>
  </si>
  <si>
    <t>1 to 7</t>
  </si>
  <si>
    <t>18oz per gallon of water</t>
  </si>
  <si>
    <t>1 to 8</t>
  </si>
  <si>
    <t>16oz per gallon of water</t>
  </si>
  <si>
    <t>1 to 9</t>
  </si>
  <si>
    <t>14oz per gallon of water</t>
  </si>
  <si>
    <t>1 to 10</t>
  </si>
  <si>
    <t>13oz per gallon of water</t>
  </si>
  <si>
    <t>1 to 15</t>
  </si>
  <si>
    <t>8.5oz per gallon of water</t>
  </si>
  <si>
    <t>1 to 20</t>
  </si>
  <si>
    <t>6.5oz per gallon of water</t>
  </si>
  <si>
    <t>1 to 25</t>
  </si>
  <si>
    <t>5oz per gallon of water</t>
  </si>
  <si>
    <t>1 to 32</t>
  </si>
  <si>
    <t>4oz per gallon of water</t>
  </si>
  <si>
    <t>1 to 40</t>
  </si>
  <si>
    <t>3oz per gallon of water</t>
  </si>
  <si>
    <t>1 to 50</t>
  </si>
  <si>
    <t>2.5oz per gallon of water</t>
  </si>
  <si>
    <t>1 to 60</t>
  </si>
  <si>
    <t>2oz per gallon of water</t>
  </si>
  <si>
    <t>1 to 80</t>
  </si>
  <si>
    <t>1.8oz per gallon of water</t>
  </si>
  <si>
    <t>1 to 100</t>
  </si>
  <si>
    <t>1.3oz per gallon of water</t>
  </si>
  <si>
    <t>1 to 128</t>
  </si>
  <si>
    <t>1oz per gallon of water</t>
  </si>
  <si>
    <t>Simple chart of table of equivalents</t>
  </si>
  <si>
    <t xml:space="preserve">1 gallon </t>
  </si>
  <si>
    <t>128oz</t>
  </si>
  <si>
    <t>3 lbs</t>
  </si>
  <si>
    <t>32oz</t>
  </si>
  <si>
    <t>2 lbs</t>
  </si>
  <si>
    <t>16oz</t>
  </si>
  <si>
    <t>1 pt</t>
  </si>
  <si>
    <t>1 lbs</t>
  </si>
  <si>
    <t>1 t.spoon</t>
  </si>
  <si>
    <t>1/2oz</t>
  </si>
  <si>
    <t>1 liter</t>
  </si>
  <si>
    <t>33.81oz</t>
  </si>
  <si>
    <t>Need to convert it to ounce/oz?</t>
  </si>
  <si>
    <t>What is it ?- conversion kit</t>
  </si>
  <si>
    <t>oz ?</t>
  </si>
  <si>
    <t xml:space="preserve">   liter ?</t>
  </si>
  <si>
    <t xml:space="preserve">   qts ?</t>
  </si>
  <si>
    <t xml:space="preserve">   lbs ?</t>
  </si>
  <si>
    <t>gallons ?</t>
  </si>
  <si>
    <t xml:space="preserve">   liters ?</t>
  </si>
  <si>
    <t xml:space="preserve">   liters</t>
  </si>
  <si>
    <t xml:space="preserve">  gallons ?</t>
  </si>
  <si>
    <t xml:space="preserve">  cups ?</t>
  </si>
  <si>
    <t>What is actual cost of my solution after dilution?</t>
  </si>
  <si>
    <t>Chemical cost analyzer</t>
  </si>
  <si>
    <t xml:space="preserve">             $</t>
  </si>
  <si>
    <t>Your price per gallon is….</t>
  </si>
  <si>
    <t xml:space="preserve">For example 55 gal drum- enter 55, or 5 gal pail- 5, 1 gal-1, </t>
  </si>
  <si>
    <t xml:space="preserve">oz of solution into a size of </t>
  </si>
  <si>
    <t>gallon (ready to use product).</t>
  </si>
  <si>
    <t>This is how many gallons you will need to cover the area.</t>
  </si>
  <si>
    <t>Have to dilute to find out how many gallons you need?</t>
  </si>
  <si>
    <t>(Example 10oz per gallon of water. Enter 10, etc)</t>
  </si>
  <si>
    <t>Total gallons ready to use chemical you will get from concentrated</t>
  </si>
  <si>
    <t>a gallon of chemical.</t>
  </si>
  <si>
    <t>will cover per gallon.</t>
  </si>
  <si>
    <t xml:space="preserve">This is total square footage you will get with this </t>
  </si>
  <si>
    <t>concentrated one gallon of chemical.</t>
  </si>
  <si>
    <t>This is amount of gallon of concentrated chemical you need</t>
  </si>
  <si>
    <t xml:space="preserve">                   Simple Calculator</t>
  </si>
  <si>
    <t xml:space="preserve"> X</t>
  </si>
  <si>
    <t xml:space="preserve"> /</t>
  </si>
  <si>
    <t>%</t>
  </si>
  <si>
    <t xml:space="preserve">Total: </t>
  </si>
  <si>
    <t>8 oz-1 cup</t>
  </si>
  <si>
    <t>16oz-2 cups</t>
  </si>
  <si>
    <t>24oz-3 cups</t>
  </si>
  <si>
    <t>Chemical area coverage analyzer(RTU Gallons)</t>
  </si>
  <si>
    <t>Usage Notes for this calculator:</t>
  </si>
  <si>
    <t xml:space="preserve">These are simple calculations. </t>
  </si>
  <si>
    <t>The left side calculations are to help clarify measurements.</t>
  </si>
  <si>
    <t>Split! Green - Mop or auto scrub 2 to 4 ounces per gallon.</t>
  </si>
  <si>
    <t>Split! Green - Split! Non-detergent Cleaner - This is Your All Purpose Cleaner.</t>
  </si>
  <si>
    <t>Split! Purple - For most restorative cleaning situations, use 12 to 16 ounces per gallon.</t>
  </si>
  <si>
    <t>Split! Blue - Carpet and Upholstery - Use as the prespray - 12 to 16 ounces per gallon. Extract with water.</t>
  </si>
  <si>
    <t>Split! Blue - Carpet and Upholstery - Spot clean and upholstery 12 to 16 ounces per gallon - 3 to 4 onunces per quart.</t>
  </si>
  <si>
    <t>This will save time and money!</t>
  </si>
  <si>
    <t>Split! Green - Spray and wipe in a quart bottle 12 to 16 oz per gallon or 3 to 4 ounces per quart.</t>
  </si>
  <si>
    <t>The right side calculations are to clarify your costs when specifying a job.</t>
  </si>
  <si>
    <t>Note - Split! will dramatically improve your facilities level of clean allowing you to to much less if no more restorative cleaning.</t>
  </si>
  <si>
    <t>Typically - customers reduce carpet cleaning frequencies to 4 times less.</t>
  </si>
  <si>
    <t>Typically - once a grouted bathroom has been restored with Split!, only standard daily cleaning is needed after that.</t>
  </si>
  <si>
    <t>Typically -  horizontal and vertical surfaces cleaned with Split! stay cleaner longer wiithout the residue typically left on those surfaces that attract biofilm faster.</t>
  </si>
  <si>
    <t>(This includes stainless steel and glass surfaces.)</t>
  </si>
  <si>
    <t>Split! Purple - Split! Restorative Cleaner - this for for deep cleaning to bring back surfaces to their original condition.</t>
  </si>
  <si>
    <t>Split! Purple - Spray and wipe use 16 ounces per gallon or 4 ounces per quart bottle.</t>
  </si>
  <si>
    <t>• Enter in gallons</t>
  </si>
  <si>
    <t>• Enter in ozs</t>
  </si>
  <si>
    <t>• Enter in cups</t>
  </si>
  <si>
    <t>• Enter in liters</t>
  </si>
  <si>
    <t xml:space="preserve">•Enter bottle size </t>
  </si>
  <si>
    <t>• Enter dilution ratio</t>
  </si>
  <si>
    <t>• Enter ratio by parts</t>
  </si>
  <si>
    <t>• Enter ratio by 2 part</t>
  </si>
  <si>
    <r>
      <rPr>
        <b/>
        <sz val="10"/>
        <rFont val="Arial"/>
        <family val="2"/>
      </rPr>
      <t>• Enter</t>
    </r>
    <r>
      <rPr>
        <sz val="10"/>
        <rFont val="Arial"/>
        <family val="2"/>
      </rPr>
      <t xml:space="preserve"> total amount of square footage you will be covering</t>
    </r>
  </si>
  <si>
    <r>
      <rPr>
        <b/>
        <sz val="10"/>
        <rFont val="Arial"/>
        <family val="2"/>
      </rPr>
      <t>• Enter</t>
    </r>
    <r>
      <rPr>
        <sz val="10"/>
        <rFont val="Arial"/>
        <family val="2"/>
      </rPr>
      <t xml:space="preserve"> average amount of coverage chemical covers per</t>
    </r>
  </si>
  <si>
    <r>
      <rPr>
        <b/>
        <sz val="10"/>
        <rFont val="Arial"/>
        <family val="2"/>
      </rPr>
      <t xml:space="preserve">• Enter </t>
    </r>
    <r>
      <rPr>
        <sz val="10"/>
        <rFont val="Arial"/>
        <family val="2"/>
      </rPr>
      <t>ratio per gallon of water recommended by manufacture</t>
    </r>
  </si>
  <si>
    <r>
      <rPr>
        <b/>
        <sz val="10"/>
        <rFont val="Arial"/>
        <family val="2"/>
      </rPr>
      <t>• Enter</t>
    </r>
    <r>
      <rPr>
        <sz val="10"/>
        <rFont val="Arial"/>
        <family val="2"/>
      </rPr>
      <t xml:space="preserve"> average amount of coverage ready to use chemical</t>
    </r>
  </si>
  <si>
    <r>
      <rPr>
        <b/>
        <sz val="10"/>
        <rFont val="Arial"/>
        <family val="2"/>
      </rPr>
      <t>• Enter</t>
    </r>
    <r>
      <rPr>
        <sz val="10"/>
        <rFont val="Arial"/>
        <family val="2"/>
      </rPr>
      <t xml:space="preserve"> how many square footage you need to cover</t>
    </r>
  </si>
  <si>
    <t>+</t>
  </si>
  <si>
    <t>-</t>
  </si>
  <si>
    <t>Grand Total:</t>
  </si>
  <si>
    <r>
      <rPr>
        <b/>
        <sz val="10"/>
        <rFont val="Arial"/>
        <family val="2"/>
      </rPr>
      <t>• Ente</t>
    </r>
    <r>
      <rPr>
        <sz val="10"/>
        <rFont val="Arial"/>
        <family val="2"/>
      </rPr>
      <t xml:space="preserve">r total price paid per container, </t>
    </r>
  </si>
  <si>
    <r>
      <t xml:space="preserve">• </t>
    </r>
    <r>
      <rPr>
        <b/>
        <sz val="10"/>
        <rFont val="Arial"/>
        <family val="2"/>
      </rPr>
      <t>Enter</t>
    </r>
    <r>
      <rPr>
        <sz val="10"/>
        <rFont val="Arial"/>
        <family val="2"/>
      </rPr>
      <t xml:space="preserve"> the size of chemical container, (only by gallons),</t>
    </r>
  </si>
  <si>
    <r>
      <t xml:space="preserve">• </t>
    </r>
    <r>
      <rPr>
        <b/>
        <sz val="10"/>
        <rFont val="Arial"/>
        <family val="2"/>
      </rPr>
      <t xml:space="preserve">Enter </t>
    </r>
    <r>
      <rPr>
        <sz val="10"/>
        <rFont val="Arial"/>
        <family val="2"/>
      </rPr>
      <t>the dilution ratio you will be using per oz per gallon</t>
    </r>
  </si>
  <si>
    <t>Your ready to use one gallon product cost 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</si>
</sst>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rgb="FFFF0000"/>
      <name val="Calibri"/>
      <family val="2"/>
      <scheme val="minor"/>
    </font>
    <font>
      <sz val="10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">
    <xf numFmtId="0" fontId="0" fillId="0" borderId="0"/>
    <xf numFmtId="0" fontId="1" fillId="2" borderId="1" applyNumberFormat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3" fillId="11" borderId="4" applyNumberFormat="0" applyAlignment="0" applyProtection="0"/>
    <xf numFmtId="0" fontId="12" fillId="12" borderId="0" applyNumberFormat="0" applyBorder="0" applyAlignment="0" applyProtection="0"/>
  </cellStyleXfs>
  <cellXfs count="60">
    <xf numFmtId="0" fontId="0" fillId="0" borderId="0" xfId="0"/>
    <xf numFmtId="0" fontId="0" fillId="3" borderId="0" xfId="0" applyFill="1"/>
    <xf numFmtId="0" fontId="1" fillId="4" borderId="1" xfId="1" applyFill="1"/>
    <xf numFmtId="0" fontId="0" fillId="5" borderId="0" xfId="0" applyFill="1"/>
    <xf numFmtId="164" fontId="0" fillId="3" borderId="0" xfId="0" applyNumberFormat="1" applyFill="1"/>
    <xf numFmtId="0" fontId="4" fillId="7" borderId="0" xfId="4" applyFill="1"/>
    <xf numFmtId="0" fontId="6" fillId="7" borderId="0" xfId="4" applyFont="1" applyFill="1"/>
    <xf numFmtId="0" fontId="0" fillId="8" borderId="0" xfId="0" applyFill="1"/>
    <xf numFmtId="0" fontId="4" fillId="8" borderId="0" xfId="4" applyFill="1"/>
    <xf numFmtId="0" fontId="2" fillId="3" borderId="0" xfId="0" applyFont="1" applyFill="1"/>
    <xf numFmtId="0" fontId="4" fillId="7" borderId="0" xfId="5" applyFill="1"/>
    <xf numFmtId="0" fontId="6" fillId="7" borderId="0" xfId="5" applyFont="1" applyFill="1"/>
    <xf numFmtId="0" fontId="4" fillId="6" borderId="2" xfId="5" applyFill="1" applyBorder="1" applyProtection="1">
      <protection locked="0"/>
    </xf>
    <xf numFmtId="0" fontId="4" fillId="0" borderId="0" xfId="5"/>
    <xf numFmtId="2" fontId="4" fillId="6" borderId="2" xfId="5" applyNumberFormat="1" applyFill="1" applyBorder="1" applyProtection="1">
      <protection locked="0"/>
    </xf>
    <xf numFmtId="0" fontId="2" fillId="8" borderId="0" xfId="0" applyFont="1" applyFill="1"/>
    <xf numFmtId="0" fontId="0" fillId="9" borderId="0" xfId="0" applyFill="1"/>
    <xf numFmtId="0" fontId="4" fillId="7" borderId="0" xfId="6" applyFill="1"/>
    <xf numFmtId="0" fontId="4" fillId="6" borderId="2" xfId="6" applyFill="1" applyBorder="1" applyProtection="1">
      <protection locked="0"/>
    </xf>
    <xf numFmtId="0" fontId="4" fillId="7" borderId="0" xfId="6" applyFill="1" applyProtection="1">
      <protection locked="0"/>
    </xf>
    <xf numFmtId="0" fontId="8" fillId="3" borderId="0" xfId="0" applyFont="1" applyFill="1"/>
    <xf numFmtId="0" fontId="6" fillId="7" borderId="0" xfId="0" applyFont="1" applyFill="1"/>
    <xf numFmtId="0" fontId="4" fillId="7" borderId="0" xfId="0" applyFont="1" applyFill="1"/>
    <xf numFmtId="0" fontId="4" fillId="6" borderId="2" xfId="0" applyFont="1" applyFill="1" applyBorder="1" applyProtection="1">
      <protection locked="0"/>
    </xf>
    <xf numFmtId="0" fontId="9" fillId="7" borderId="0" xfId="0" applyFont="1" applyFill="1"/>
    <xf numFmtId="0" fontId="10" fillId="7" borderId="0" xfId="0" applyFont="1" applyFill="1"/>
    <xf numFmtId="0" fontId="4" fillId="7" borderId="0" xfId="0" applyFont="1" applyFill="1" applyProtection="1">
      <protection locked="0"/>
    </xf>
    <xf numFmtId="0" fontId="4" fillId="8" borderId="0" xfId="0" applyFont="1" applyFill="1"/>
    <xf numFmtId="0" fontId="6" fillId="8" borderId="0" xfId="0" applyFont="1" applyFill="1"/>
    <xf numFmtId="0" fontId="7" fillId="5" borderId="3" xfId="2" applyFont="1" applyFill="1" applyBorder="1"/>
    <xf numFmtId="0" fontId="4" fillId="5" borderId="0" xfId="2" applyFill="1"/>
    <xf numFmtId="0" fontId="4" fillId="5" borderId="3" xfId="2" applyFill="1" applyBorder="1"/>
    <xf numFmtId="20" fontId="4" fillId="5" borderId="3" xfId="2" applyNumberFormat="1" applyFill="1" applyBorder="1"/>
    <xf numFmtId="0" fontId="6" fillId="5" borderId="3" xfId="2" applyFont="1" applyFill="1" applyBorder="1"/>
    <xf numFmtId="0" fontId="4" fillId="5" borderId="3" xfId="3" applyFont="1" applyFill="1" applyBorder="1" applyAlignment="1" applyProtection="1"/>
    <xf numFmtId="0" fontId="7" fillId="0" borderId="3" xfId="2" applyFont="1" applyBorder="1"/>
    <xf numFmtId="0" fontId="4" fillId="0" borderId="0" xfId="2"/>
    <xf numFmtId="0" fontId="4" fillId="0" borderId="3" xfId="2" applyBorder="1"/>
    <xf numFmtId="20" fontId="4" fillId="0" borderId="3" xfId="2" applyNumberFormat="1" applyBorder="1"/>
    <xf numFmtId="0" fontId="6" fillId="0" borderId="3" xfId="2" applyFont="1" applyBorder="1"/>
    <xf numFmtId="0" fontId="4" fillId="0" borderId="3" xfId="3" applyFont="1" applyFill="1" applyBorder="1" applyAlignment="1" applyProtection="1"/>
    <xf numFmtId="0" fontId="0" fillId="4" borderId="2" xfId="0" applyFill="1" applyBorder="1"/>
    <xf numFmtId="0" fontId="0" fillId="10" borderId="2" xfId="0" applyFill="1" applyBorder="1"/>
    <xf numFmtId="0" fontId="2" fillId="9" borderId="0" xfId="0" applyFont="1" applyFill="1"/>
    <xf numFmtId="0" fontId="4" fillId="9" borderId="0" xfId="0" applyFont="1" applyFill="1"/>
    <xf numFmtId="0" fontId="11" fillId="5" borderId="0" xfId="2" applyFont="1" applyFill="1"/>
    <xf numFmtId="0" fontId="2" fillId="0" borderId="0" xfId="0" applyFont="1"/>
    <xf numFmtId="0" fontId="12" fillId="12" borderId="2" xfId="8" applyBorder="1" applyProtection="1"/>
    <xf numFmtId="2" fontId="13" fillId="13" borderId="4" xfId="7" applyNumberFormat="1" applyFill="1" applyProtection="1"/>
    <xf numFmtId="0" fontId="13" fillId="13" borderId="4" xfId="7" applyFill="1"/>
    <xf numFmtId="0" fontId="15" fillId="7" borderId="0" xfId="5" applyFont="1" applyFill="1"/>
    <xf numFmtId="0" fontId="14" fillId="14" borderId="4" xfId="7" applyFont="1" applyFill="1" applyProtection="1"/>
    <xf numFmtId="2" fontId="14" fillId="14" borderId="4" xfId="7" applyNumberFormat="1" applyFont="1" applyFill="1"/>
    <xf numFmtId="2" fontId="14" fillId="14" borderId="4" xfId="7" applyNumberFormat="1" applyFont="1" applyFill="1" applyProtection="1"/>
    <xf numFmtId="165" fontId="13" fillId="13" borderId="4" xfId="7" applyNumberFormat="1" applyFill="1" applyProtection="1"/>
    <xf numFmtId="2" fontId="13" fillId="14" borderId="4" xfId="7" applyNumberFormat="1" applyFill="1"/>
    <xf numFmtId="0" fontId="13" fillId="14" borderId="4" xfId="7" applyFill="1"/>
    <xf numFmtId="0" fontId="15" fillId="7" borderId="0" xfId="6" applyFont="1" applyFill="1" applyProtection="1">
      <protection locked="0"/>
    </xf>
    <xf numFmtId="0" fontId="15" fillId="7" borderId="0" xfId="6" applyFont="1" applyFill="1"/>
    <xf numFmtId="0" fontId="2" fillId="3" borderId="0" xfId="0" applyFont="1" applyFill="1" applyAlignment="1">
      <alignment horizontal="center"/>
    </xf>
  </cellXfs>
  <cellStyles count="9">
    <cellStyle name="40% - Accent1" xfId="8" builtinId="31"/>
    <cellStyle name="Hyperlink" xfId="3" builtinId="8"/>
    <cellStyle name="Input" xfId="1" builtinId="20"/>
    <cellStyle name="Normal" xfId="0" builtinId="0"/>
    <cellStyle name="Normal 16" xfId="6" xr:uid="{00000000-0005-0000-0000-000004000000}"/>
    <cellStyle name="Normal 2" xfId="2" xr:uid="{00000000-0005-0000-0000-000005000000}"/>
    <cellStyle name="Normal 3" xfId="4" xr:uid="{00000000-0005-0000-0000-000006000000}"/>
    <cellStyle name="Normal 4" xfId="5" xr:uid="{00000000-0005-0000-0000-000007000000}"/>
    <cellStyle name="Output" xfId="7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hyperlink" Target="#'Home Cover Page'!A1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451485</xdr:colOff>
      <xdr:row>0</xdr:row>
      <xdr:rowOff>43817</xdr:rowOff>
    </xdr:from>
    <xdr:to>
      <xdr:col>6</xdr:col>
      <xdr:colOff>29840</xdr:colOff>
      <xdr:row>44</xdr:row>
      <xdr:rowOff>177165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485" y="43817"/>
          <a:ext cx="3207380" cy="855344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0</xdr:col>
      <xdr:colOff>150209</xdr:colOff>
      <xdr:row>0</xdr:row>
      <xdr:rowOff>105314</xdr:rowOff>
    </xdr:from>
    <xdr:ext cx="3945541" cy="655885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50209" y="105314"/>
          <a:ext cx="3945541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6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Bottle fill chart</a:t>
          </a:r>
        </a:p>
      </xdr:txBody>
    </xdr:sp>
    <xdr:clientData/>
  </xdr:oneCellAnchor>
  <xdr:oneCellAnchor>
    <xdr:from>
      <xdr:col>1</xdr:col>
      <xdr:colOff>11049</xdr:colOff>
      <xdr:row>9</xdr:row>
      <xdr:rowOff>29114</xdr:rowOff>
    </xdr:from>
    <xdr:ext cx="2572435" cy="937629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20649" y="1743614"/>
          <a:ext cx="257243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5400" b="1" cap="none" spc="50" baseline="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---128oz</a:t>
          </a:r>
          <a:endParaRPr lang="en-US" sz="54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230124</xdr:colOff>
      <xdr:row>21</xdr:row>
      <xdr:rowOff>572039</xdr:rowOff>
    </xdr:from>
    <xdr:ext cx="2215030" cy="937629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39724" y="4572539"/>
          <a:ext cx="22150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540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---64oz</a:t>
          </a:r>
        </a:p>
      </xdr:txBody>
    </xdr:sp>
    <xdr:clientData/>
  </xdr:oneCellAnchor>
  <xdr:oneCellAnchor>
    <xdr:from>
      <xdr:col>1</xdr:col>
      <xdr:colOff>220599</xdr:colOff>
      <xdr:row>27</xdr:row>
      <xdr:rowOff>181514</xdr:rowOff>
    </xdr:from>
    <xdr:ext cx="2215030" cy="937629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30199" y="6010814"/>
          <a:ext cx="22150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540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---32oz</a:t>
          </a:r>
        </a:p>
      </xdr:txBody>
    </xdr:sp>
    <xdr:clientData/>
  </xdr:oneCellAnchor>
  <xdr:oneCellAnchor>
    <xdr:from>
      <xdr:col>1</xdr:col>
      <xdr:colOff>544449</xdr:colOff>
      <xdr:row>33</xdr:row>
      <xdr:rowOff>57689</xdr:rowOff>
    </xdr:from>
    <xdr:ext cx="1406154" cy="593304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154049" y="7029989"/>
          <a:ext cx="1406154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320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---24oz</a:t>
          </a:r>
        </a:p>
      </xdr:txBody>
    </xdr:sp>
    <xdr:clientData/>
  </xdr:oneCellAnchor>
  <xdr:oneCellAnchor>
    <xdr:from>
      <xdr:col>1</xdr:col>
      <xdr:colOff>573024</xdr:colOff>
      <xdr:row>35</xdr:row>
      <xdr:rowOff>133889</xdr:rowOff>
    </xdr:from>
    <xdr:ext cx="1112099" cy="468013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182624" y="7487189"/>
          <a:ext cx="1112099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40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---16oz</a:t>
          </a:r>
        </a:p>
      </xdr:txBody>
    </xdr:sp>
    <xdr:clientData/>
  </xdr:oneCellAnchor>
  <xdr:oneCellAnchor>
    <xdr:from>
      <xdr:col>2</xdr:col>
      <xdr:colOff>382524</xdr:colOff>
      <xdr:row>39</xdr:row>
      <xdr:rowOff>19589</xdr:rowOff>
    </xdr:from>
    <xdr:ext cx="586379" cy="280205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601724" y="8134889"/>
          <a:ext cx="586379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20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---8oz</a:t>
          </a:r>
        </a:p>
      </xdr:txBody>
    </xdr:sp>
    <xdr:clientData/>
  </xdr:oneCellAnchor>
  <xdr:oneCellAnchor>
    <xdr:from>
      <xdr:col>2</xdr:col>
      <xdr:colOff>400050</xdr:colOff>
      <xdr:row>40</xdr:row>
      <xdr:rowOff>38640</xdr:rowOff>
    </xdr:from>
    <xdr:ext cx="572462" cy="280205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619250" y="8344440"/>
          <a:ext cx="572462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20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--2oz</a:t>
          </a:r>
        </a:p>
      </xdr:txBody>
    </xdr:sp>
    <xdr:clientData/>
  </xdr:oneCellAnchor>
  <xdr:oneCellAnchor>
    <xdr:from>
      <xdr:col>2</xdr:col>
      <xdr:colOff>382524</xdr:colOff>
      <xdr:row>41</xdr:row>
      <xdr:rowOff>76739</xdr:rowOff>
    </xdr:from>
    <xdr:ext cx="586379" cy="280205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601724" y="8573039"/>
          <a:ext cx="586379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20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---1oz</a:t>
          </a:r>
        </a:p>
      </xdr:txBody>
    </xdr:sp>
    <xdr:clientData/>
  </xdr:oneCellAnchor>
  <xdr:oneCellAnchor>
    <xdr:from>
      <xdr:col>2</xdr:col>
      <xdr:colOff>515874</xdr:colOff>
      <xdr:row>42</xdr:row>
      <xdr:rowOff>86264</xdr:rowOff>
    </xdr:from>
    <xdr:ext cx="345287" cy="280205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735074" y="8773064"/>
          <a:ext cx="345287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20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---</a:t>
          </a:r>
        </a:p>
      </xdr:txBody>
    </xdr:sp>
    <xdr:clientData/>
  </xdr:oneCellAnchor>
  <xdr:twoCellAnchor>
    <xdr:from>
      <xdr:col>8</xdr:col>
      <xdr:colOff>24765</xdr:colOff>
      <xdr:row>2</xdr:row>
      <xdr:rowOff>36195</xdr:rowOff>
    </xdr:from>
    <xdr:to>
      <xdr:col>13</xdr:col>
      <xdr:colOff>177165</xdr:colOff>
      <xdr:row>3</xdr:row>
      <xdr:rowOff>95250</xdr:rowOff>
    </xdr:to>
    <xdr:sp macro="" textlink="">
      <xdr:nvSpPr>
        <xdr:cNvPr id="1034" name="WordArt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01565" y="401955"/>
          <a:ext cx="3200400" cy="24193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800" kern="10" spc="0">
            <a:ln w="12700">
              <a:solidFill>
                <a:srgbClr val="EAEAEA"/>
              </a:solidFill>
              <a:round/>
              <a:headEnd/>
              <a:tailEnd/>
            </a:ln>
            <a:gradFill rotWithShape="0">
              <a:gsLst>
                <a:gs pos="0">
                  <a:srgbClr val="A603AB"/>
                </a:gs>
                <a:gs pos="12000">
                  <a:srgbClr val="E81766"/>
                </a:gs>
                <a:gs pos="27000">
                  <a:srgbClr val="EE3F17"/>
                </a:gs>
                <a:gs pos="48000">
                  <a:srgbClr val="FFFF00"/>
                </a:gs>
                <a:gs pos="64999">
                  <a:srgbClr val="1A8D48"/>
                </a:gs>
                <a:gs pos="78999">
                  <a:srgbClr val="0819FB"/>
                </a:gs>
                <a:gs pos="100000">
                  <a:srgbClr val="A603AB"/>
                </a:gs>
              </a:gsLst>
              <a:lin ang="0" scaled="1"/>
            </a:gradFill>
            <a:effectLst>
              <a:outerShdw dist="35921" dir="2700000" sy="50000" kx="2115830" algn="bl" rotWithShape="0">
                <a:srgbClr val="C0C0C0">
                  <a:alpha val="80000"/>
                </a:srgbClr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0</xdr:col>
      <xdr:colOff>171450</xdr:colOff>
      <xdr:row>0</xdr:row>
      <xdr:rowOff>171450</xdr:rowOff>
    </xdr:to>
    <xdr:pic>
      <xdr:nvPicPr>
        <xdr:cNvPr id="19" name="Pictur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1905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561975</xdr:colOff>
      <xdr:row>0</xdr:row>
      <xdr:rowOff>95250</xdr:rowOff>
    </xdr:from>
    <xdr:to>
      <xdr:col>10</xdr:col>
      <xdr:colOff>276969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7699CC-C769-4F38-81BB-A6E260EE3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95250"/>
          <a:ext cx="1667619" cy="857250"/>
        </a:xfrm>
        <a:prstGeom prst="rect">
          <a:avLst/>
        </a:prstGeom>
      </xdr:spPr>
    </xdr:pic>
    <xdr:clientData/>
  </xdr:twoCellAnchor>
  <xdr:twoCellAnchor editAs="oneCell">
    <xdr:from>
      <xdr:col>15</xdr:col>
      <xdr:colOff>121920</xdr:colOff>
      <xdr:row>35</xdr:row>
      <xdr:rowOff>62864</xdr:rowOff>
    </xdr:from>
    <xdr:to>
      <xdr:col>18</xdr:col>
      <xdr:colOff>466725</xdr:colOff>
      <xdr:row>46</xdr:row>
      <xdr:rowOff>86459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84F5899-3DAB-4B95-9702-8A37302ED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7345" y="6768464"/>
          <a:ext cx="2173605" cy="2119095"/>
        </a:xfrm>
        <a:prstGeom prst="rect">
          <a:avLst/>
        </a:prstGeom>
      </xdr:spPr>
    </xdr:pic>
    <xdr:clientData/>
  </xdr:twoCellAnchor>
  <xdr:twoCellAnchor editAs="oneCell">
    <xdr:from>
      <xdr:col>24</xdr:col>
      <xdr:colOff>409575</xdr:colOff>
      <xdr:row>31</xdr:row>
      <xdr:rowOff>76200</xdr:rowOff>
    </xdr:from>
    <xdr:to>
      <xdr:col>26</xdr:col>
      <xdr:colOff>238125</xdr:colOff>
      <xdr:row>50</xdr:row>
      <xdr:rowOff>60960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0946B24-368A-4FD7-A8A0-E04BECB63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0" y="6019800"/>
          <a:ext cx="1228725" cy="3604260"/>
        </a:xfrm>
        <a:prstGeom prst="rect">
          <a:avLst/>
        </a:prstGeom>
      </xdr:spPr>
    </xdr:pic>
    <xdr:clientData/>
  </xdr:twoCellAnchor>
  <xdr:twoCellAnchor editAs="oneCell">
    <xdr:from>
      <xdr:col>26</xdr:col>
      <xdr:colOff>194311</xdr:colOff>
      <xdr:row>6</xdr:row>
      <xdr:rowOff>15240</xdr:rowOff>
    </xdr:from>
    <xdr:to>
      <xdr:col>28</xdr:col>
      <xdr:colOff>442060</xdr:colOff>
      <xdr:row>13</xdr:row>
      <xdr:rowOff>123825</xdr:rowOff>
    </xdr:to>
    <xdr:pic>
      <xdr:nvPicPr>
        <xdr:cNvPr id="1026" name="Picture 1025">
          <a:extLst>
            <a:ext uri="{FF2B5EF4-FFF2-40B4-BE49-F238E27FC236}">
              <a16:creationId xmlns:a16="http://schemas.microsoft.com/office/drawing/2014/main" id="{9767A21E-786A-4786-BAC6-1AF910047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6311" y="1196340"/>
          <a:ext cx="1466949" cy="1442085"/>
        </a:xfrm>
        <a:prstGeom prst="rect">
          <a:avLst/>
        </a:prstGeom>
      </xdr:spPr>
    </xdr:pic>
    <xdr:clientData/>
  </xdr:twoCellAnchor>
  <xdr:twoCellAnchor editAs="oneCell">
    <xdr:from>
      <xdr:col>26</xdr:col>
      <xdr:colOff>146685</xdr:colOff>
      <xdr:row>14</xdr:row>
      <xdr:rowOff>85725</xdr:rowOff>
    </xdr:from>
    <xdr:to>
      <xdr:col>29</xdr:col>
      <xdr:colOff>19051</xdr:colOff>
      <xdr:row>22</xdr:row>
      <xdr:rowOff>168262</xdr:rowOff>
    </xdr:to>
    <xdr:pic>
      <xdr:nvPicPr>
        <xdr:cNvPr id="1029" name="Picture 1028">
          <a:extLst>
            <a:ext uri="{FF2B5EF4-FFF2-40B4-BE49-F238E27FC236}">
              <a16:creationId xmlns:a16="http://schemas.microsoft.com/office/drawing/2014/main" id="{DC0C5A8F-9ED8-467D-B0FA-ADC13EA7F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48685" y="2790825"/>
          <a:ext cx="1701166" cy="1606537"/>
        </a:xfrm>
        <a:prstGeom prst="rect">
          <a:avLst/>
        </a:prstGeom>
      </xdr:spPr>
    </xdr:pic>
    <xdr:clientData/>
  </xdr:twoCellAnchor>
  <xdr:twoCellAnchor editAs="oneCell">
    <xdr:from>
      <xdr:col>26</xdr:col>
      <xdr:colOff>201932</xdr:colOff>
      <xdr:row>23</xdr:row>
      <xdr:rowOff>84634</xdr:rowOff>
    </xdr:from>
    <xdr:to>
      <xdr:col>28</xdr:col>
      <xdr:colOff>523230</xdr:colOff>
      <xdr:row>31</xdr:row>
      <xdr:rowOff>114300</xdr:rowOff>
    </xdr:to>
    <xdr:pic>
      <xdr:nvPicPr>
        <xdr:cNvPr id="1031" name="Picture 1030">
          <a:extLst>
            <a:ext uri="{FF2B5EF4-FFF2-40B4-BE49-F238E27FC236}">
              <a16:creationId xmlns:a16="http://schemas.microsoft.com/office/drawing/2014/main" id="{2657BDF8-4ABF-4370-9C2D-B32A56FAD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03932" y="4504234"/>
          <a:ext cx="1540498" cy="1553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1"/>
  <sheetViews>
    <sheetView tabSelected="1" topLeftCell="A6" workbookViewId="0">
      <selection activeCell="H44" sqref="H44"/>
    </sheetView>
  </sheetViews>
  <sheetFormatPr defaultRowHeight="15" x14ac:dyDescent="0.25"/>
  <cols>
    <col min="6" max="6" width="8.7109375" customWidth="1"/>
    <col min="10" max="10" width="11" customWidth="1"/>
    <col min="13" max="14" width="9.140625" customWidth="1"/>
    <col min="23" max="23" width="11.85546875" customWidth="1"/>
    <col min="24" max="24" width="10.85546875" customWidth="1"/>
    <col min="25" max="25" width="9.28515625" customWidth="1"/>
    <col min="26" max="26" width="11.7109375" customWidth="1"/>
  </cols>
  <sheetData>
    <row r="1" spans="1:29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x14ac:dyDescent="0.25">
      <c r="A2" s="1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6"/>
      <c r="AB2" s="16"/>
      <c r="AC2" s="16"/>
    </row>
    <row r="3" spans="1:29" x14ac:dyDescent="0.25">
      <c r="A3" s="1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8" t="s">
        <v>95</v>
      </c>
      <c r="U3" s="27"/>
      <c r="V3" s="27"/>
      <c r="W3" s="27"/>
      <c r="X3" s="27"/>
      <c r="Y3" s="27"/>
      <c r="Z3" s="27"/>
      <c r="AA3" s="16"/>
      <c r="AB3" s="16"/>
      <c r="AC3" s="16"/>
    </row>
    <row r="4" spans="1:29" x14ac:dyDescent="0.25">
      <c r="A4" s="1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2"/>
      <c r="U4" s="22"/>
      <c r="V4" s="22"/>
      <c r="W4" s="22"/>
      <c r="X4" s="22"/>
      <c r="Y4" s="22"/>
      <c r="Z4" s="22"/>
      <c r="AA4" s="16"/>
      <c r="AB4" s="16"/>
      <c r="AC4" s="16"/>
    </row>
    <row r="5" spans="1:29" x14ac:dyDescent="0.25">
      <c r="A5" s="1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"/>
      <c r="Q5" s="3"/>
      <c r="R5" s="3"/>
      <c r="S5" s="3"/>
      <c r="T5" s="22" t="s">
        <v>122</v>
      </c>
      <c r="U5" s="22"/>
      <c r="V5" s="22"/>
      <c r="W5" s="22"/>
      <c r="X5" s="22"/>
      <c r="Y5" s="22"/>
      <c r="Z5" s="23">
        <v>10000</v>
      </c>
      <c r="AA5" s="16"/>
      <c r="AB5" s="16"/>
      <c r="AC5" s="16"/>
    </row>
    <row r="6" spans="1:29" ht="18" x14ac:dyDescent="0.25">
      <c r="A6" s="16"/>
      <c r="B6" s="1"/>
      <c r="C6" s="1"/>
      <c r="D6" s="1"/>
      <c r="E6" s="1"/>
      <c r="F6" s="1"/>
      <c r="G6" s="1"/>
      <c r="H6" s="1"/>
      <c r="I6" s="9" t="s">
        <v>118</v>
      </c>
      <c r="J6" s="9"/>
      <c r="K6" s="2">
        <v>128</v>
      </c>
      <c r="L6" s="1"/>
      <c r="M6" s="20"/>
      <c r="N6" s="1"/>
      <c r="O6" s="1"/>
      <c r="P6" s="29" t="s">
        <v>6</v>
      </c>
      <c r="Q6" s="30"/>
      <c r="R6" s="30"/>
      <c r="S6" s="30"/>
      <c r="T6" s="22"/>
      <c r="U6" s="22"/>
      <c r="V6" s="22"/>
      <c r="W6" s="22"/>
      <c r="X6" s="22"/>
      <c r="Y6" s="22"/>
      <c r="Z6" s="22"/>
      <c r="AA6" s="16"/>
      <c r="AB6" s="16"/>
      <c r="AC6" s="16"/>
    </row>
    <row r="7" spans="1:29" x14ac:dyDescent="0.25">
      <c r="A7" s="16"/>
      <c r="B7" s="1"/>
      <c r="C7" s="1"/>
      <c r="D7" s="1"/>
      <c r="E7" s="1"/>
      <c r="F7" s="1"/>
      <c r="G7" s="1"/>
      <c r="H7" s="1"/>
      <c r="I7" s="9" t="s">
        <v>119</v>
      </c>
      <c r="J7" s="9"/>
      <c r="K7" s="2">
        <v>4</v>
      </c>
      <c r="L7" s="1"/>
      <c r="M7" s="1"/>
      <c r="N7" s="1"/>
      <c r="O7" s="1"/>
      <c r="P7" s="31" t="s">
        <v>7</v>
      </c>
      <c r="Q7" s="30" t="s">
        <v>8</v>
      </c>
      <c r="R7" s="30"/>
      <c r="S7" s="30"/>
      <c r="T7" s="22" t="s">
        <v>123</v>
      </c>
      <c r="U7" s="22"/>
      <c r="V7" s="22"/>
      <c r="W7" s="22"/>
      <c r="X7" s="22"/>
      <c r="Y7" s="22"/>
      <c r="Z7" s="23">
        <v>2000</v>
      </c>
      <c r="AA7" s="16"/>
      <c r="AB7" s="16"/>
      <c r="AC7" s="16"/>
    </row>
    <row r="8" spans="1:29" x14ac:dyDescent="0.25">
      <c r="A8" s="16"/>
      <c r="B8" s="1"/>
      <c r="C8" s="1"/>
      <c r="D8" s="1"/>
      <c r="E8" s="1"/>
      <c r="F8" s="1"/>
      <c r="G8" s="1"/>
      <c r="H8" s="1"/>
      <c r="I8" s="1"/>
      <c r="J8" s="1"/>
      <c r="K8" s="55">
        <f>SUM(K6*K7/128)</f>
        <v>4</v>
      </c>
      <c r="L8" s="1" t="s">
        <v>76</v>
      </c>
      <c r="M8" s="1"/>
      <c r="N8" s="1"/>
      <c r="O8" s="1"/>
      <c r="P8" s="31" t="s">
        <v>9</v>
      </c>
      <c r="Q8" s="30" t="s">
        <v>10</v>
      </c>
      <c r="R8" s="30"/>
      <c r="S8" s="30"/>
      <c r="T8" s="22" t="s">
        <v>77</v>
      </c>
      <c r="U8" s="22"/>
      <c r="V8" s="22"/>
      <c r="W8" s="22"/>
      <c r="X8" s="22"/>
      <c r="Y8" s="22"/>
      <c r="Z8" s="22"/>
      <c r="AA8" s="16"/>
      <c r="AB8" s="16"/>
      <c r="AC8" s="16"/>
    </row>
    <row r="9" spans="1:29" x14ac:dyDescent="0.25">
      <c r="A9" s="1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1" t="s">
        <v>11</v>
      </c>
      <c r="Q9" s="30" t="s">
        <v>12</v>
      </c>
      <c r="R9" s="30"/>
      <c r="S9" s="30"/>
      <c r="T9" s="22"/>
      <c r="U9" s="22"/>
      <c r="V9" s="22"/>
      <c r="W9" s="22"/>
      <c r="X9" s="22"/>
      <c r="Y9" s="22"/>
      <c r="Z9" s="22"/>
      <c r="AA9" s="16"/>
      <c r="AB9" s="16"/>
      <c r="AC9" s="16"/>
    </row>
    <row r="10" spans="1:29" x14ac:dyDescent="0.25">
      <c r="A10" s="16"/>
      <c r="B10" s="1"/>
      <c r="C10" s="1"/>
      <c r="D10" s="1"/>
      <c r="E10" s="1"/>
      <c r="F10" s="1"/>
      <c r="G10" s="1"/>
      <c r="H10" s="1"/>
      <c r="I10" s="9" t="s">
        <v>120</v>
      </c>
      <c r="J10" s="9"/>
      <c r="K10" s="2">
        <v>1</v>
      </c>
      <c r="L10" s="1"/>
      <c r="M10" s="1"/>
      <c r="N10" s="1"/>
      <c r="O10" s="1"/>
      <c r="P10" s="31" t="s">
        <v>13</v>
      </c>
      <c r="Q10" s="30" t="s">
        <v>14</v>
      </c>
      <c r="R10" s="30"/>
      <c r="S10" s="30"/>
      <c r="T10" s="22" t="s">
        <v>78</v>
      </c>
      <c r="U10" s="22"/>
      <c r="V10" s="22"/>
      <c r="W10" s="22"/>
      <c r="X10" s="22"/>
      <c r="Y10" s="22"/>
      <c r="Z10" s="54">
        <f>SUM(Z5/Z7)</f>
        <v>5</v>
      </c>
      <c r="AA10" s="16"/>
      <c r="AB10" s="16"/>
      <c r="AC10" s="16"/>
    </row>
    <row r="11" spans="1:29" x14ac:dyDescent="0.25">
      <c r="A11" s="16"/>
      <c r="B11" s="1"/>
      <c r="C11" s="1"/>
      <c r="D11" s="1"/>
      <c r="E11" s="1"/>
      <c r="F11" s="1"/>
      <c r="G11" s="1"/>
      <c r="H11" s="1"/>
      <c r="I11" s="9" t="s">
        <v>121</v>
      </c>
      <c r="J11" s="9"/>
      <c r="K11" s="2">
        <v>32</v>
      </c>
      <c r="L11" s="1"/>
      <c r="M11" s="1"/>
      <c r="N11" s="1"/>
      <c r="O11" s="1"/>
      <c r="P11" s="31" t="s">
        <v>15</v>
      </c>
      <c r="Q11" s="30" t="s">
        <v>16</v>
      </c>
      <c r="R11" s="30"/>
      <c r="S11" s="30"/>
      <c r="T11" s="22"/>
      <c r="U11" s="22"/>
      <c r="V11" s="22"/>
      <c r="W11" s="22"/>
      <c r="X11" s="22"/>
      <c r="Y11" s="22"/>
      <c r="Z11" s="22"/>
      <c r="AA11" s="16"/>
      <c r="AB11" s="16"/>
      <c r="AC11" s="16"/>
    </row>
    <row r="12" spans="1:29" x14ac:dyDescent="0.25">
      <c r="A12" s="16"/>
      <c r="B12" s="1"/>
      <c r="C12" s="1"/>
      <c r="D12" s="1"/>
      <c r="E12" s="1"/>
      <c r="F12" s="1"/>
      <c r="G12" s="1"/>
      <c r="H12" s="1"/>
      <c r="I12" s="1"/>
      <c r="J12" s="1"/>
      <c r="K12" s="56">
        <f>SUM(K10/K11*128)</f>
        <v>4</v>
      </c>
      <c r="L12" s="1" t="s">
        <v>5</v>
      </c>
      <c r="M12" s="1"/>
      <c r="N12" s="1"/>
      <c r="O12" s="1"/>
      <c r="P12" s="31" t="s">
        <v>17</v>
      </c>
      <c r="Q12" s="30" t="s">
        <v>18</v>
      </c>
      <c r="R12" s="30"/>
      <c r="S12" s="30"/>
      <c r="T12" s="27"/>
      <c r="U12" s="27"/>
      <c r="V12" s="27"/>
      <c r="W12" s="27"/>
      <c r="X12" s="27"/>
      <c r="Y12" s="27"/>
      <c r="Z12" s="27"/>
      <c r="AA12" s="16"/>
      <c r="AB12" s="16"/>
      <c r="AC12" s="16"/>
    </row>
    <row r="13" spans="1:29" x14ac:dyDescent="0.25">
      <c r="A13" s="16"/>
      <c r="B13" s="1"/>
      <c r="C13" s="1"/>
      <c r="D13" s="1"/>
      <c r="E13" s="1"/>
      <c r="F13" s="1"/>
      <c r="G13" s="9" t="s">
        <v>1</v>
      </c>
      <c r="H13" s="1"/>
      <c r="I13" s="1"/>
      <c r="J13" s="1"/>
      <c r="K13" s="4"/>
      <c r="L13" s="1"/>
      <c r="M13" s="1"/>
      <c r="N13" s="1"/>
      <c r="O13" s="1"/>
      <c r="P13" s="31" t="s">
        <v>19</v>
      </c>
      <c r="Q13" s="30" t="s">
        <v>20</v>
      </c>
      <c r="R13" s="30"/>
      <c r="S13" s="30"/>
      <c r="T13" s="21" t="s">
        <v>79</v>
      </c>
      <c r="U13" s="22"/>
      <c r="V13" s="22"/>
      <c r="W13" s="22"/>
      <c r="X13" s="22"/>
      <c r="Y13" s="22"/>
      <c r="Z13" s="22"/>
      <c r="AA13" s="16"/>
      <c r="AB13" s="16"/>
      <c r="AC13" s="16"/>
    </row>
    <row r="14" spans="1:29" x14ac:dyDescent="0.25">
      <c r="A14" s="16"/>
      <c r="B14" s="1"/>
      <c r="C14" s="1"/>
      <c r="D14" s="1"/>
      <c r="E14" s="1"/>
      <c r="F14" s="1"/>
      <c r="G14" s="1"/>
      <c r="H14" s="1"/>
      <c r="I14" s="15" t="s">
        <v>60</v>
      </c>
      <c r="J14" s="7"/>
      <c r="K14" s="7"/>
      <c r="L14" s="7"/>
      <c r="M14" s="7"/>
      <c r="N14" s="7"/>
      <c r="O14" s="7"/>
      <c r="P14" s="31" t="s">
        <v>21</v>
      </c>
      <c r="Q14" s="30" t="s">
        <v>22</v>
      </c>
      <c r="R14" s="30"/>
      <c r="S14" s="30"/>
      <c r="T14" s="22"/>
      <c r="U14" s="22"/>
      <c r="V14" s="22"/>
      <c r="W14" s="22"/>
      <c r="X14" s="22"/>
      <c r="Y14" s="22"/>
      <c r="Z14" s="22"/>
      <c r="AA14" s="16"/>
      <c r="AB14" s="16"/>
      <c r="AC14" s="16"/>
    </row>
    <row r="15" spans="1:29" x14ac:dyDescent="0.25">
      <c r="A15" s="16"/>
      <c r="B15" s="1"/>
      <c r="C15" s="1"/>
      <c r="D15" s="1"/>
      <c r="E15" s="1"/>
      <c r="F15" s="1"/>
      <c r="G15" s="1"/>
      <c r="H15" s="1"/>
      <c r="I15" s="6" t="s">
        <v>61</v>
      </c>
      <c r="J15" s="5"/>
      <c r="K15" s="5"/>
      <c r="L15" s="5"/>
      <c r="M15" s="5"/>
      <c r="N15" s="5"/>
      <c r="O15" s="5"/>
      <c r="P15" s="31" t="s">
        <v>23</v>
      </c>
      <c r="Q15" s="30" t="s">
        <v>24</v>
      </c>
      <c r="R15" s="30"/>
      <c r="S15" s="30"/>
      <c r="T15" s="22" t="s">
        <v>124</v>
      </c>
      <c r="U15" s="22"/>
      <c r="V15" s="22"/>
      <c r="W15" s="22"/>
      <c r="X15" s="22"/>
      <c r="Y15" s="22"/>
      <c r="Z15" s="23">
        <v>4</v>
      </c>
      <c r="AA15" s="16"/>
      <c r="AB15" s="16"/>
      <c r="AC15" s="16"/>
    </row>
    <row r="16" spans="1:29" x14ac:dyDescent="0.25">
      <c r="A16" s="16"/>
      <c r="B16" s="1"/>
      <c r="C16" s="1"/>
      <c r="D16" s="1"/>
      <c r="E16" s="1"/>
      <c r="F16" s="1"/>
      <c r="G16" s="1"/>
      <c r="H16" s="1"/>
      <c r="I16" s="5"/>
      <c r="J16" s="5"/>
      <c r="K16" s="5"/>
      <c r="L16" s="5"/>
      <c r="M16" s="5"/>
      <c r="N16" s="5"/>
      <c r="O16" s="5"/>
      <c r="P16" s="31" t="s">
        <v>25</v>
      </c>
      <c r="Q16" s="30" t="s">
        <v>26</v>
      </c>
      <c r="R16" s="30"/>
      <c r="S16" s="30"/>
      <c r="T16" s="22" t="s">
        <v>80</v>
      </c>
      <c r="U16" s="22"/>
      <c r="V16" s="22"/>
      <c r="W16" s="22"/>
      <c r="X16" s="22"/>
      <c r="Y16" s="22"/>
      <c r="Z16" s="24">
        <v>128</v>
      </c>
      <c r="AA16" s="16"/>
      <c r="AB16" s="16"/>
      <c r="AC16" s="16"/>
    </row>
    <row r="17" spans="1:29" x14ac:dyDescent="0.25">
      <c r="A17" s="16"/>
      <c r="B17" s="1"/>
      <c r="C17" s="1"/>
      <c r="D17" s="1"/>
      <c r="E17" s="1"/>
      <c r="F17" s="1"/>
      <c r="G17" s="1"/>
      <c r="H17" s="1"/>
      <c r="I17" s="58" t="s">
        <v>114</v>
      </c>
      <c r="J17" s="17"/>
      <c r="K17" s="17" t="s">
        <v>62</v>
      </c>
      <c r="L17" s="17" t="s">
        <v>63</v>
      </c>
      <c r="M17" s="17" t="s">
        <v>64</v>
      </c>
      <c r="N17" s="17" t="s">
        <v>65</v>
      </c>
      <c r="O17" s="5"/>
      <c r="P17" s="31" t="s">
        <v>27</v>
      </c>
      <c r="Q17" s="30" t="s">
        <v>28</v>
      </c>
      <c r="R17" s="30"/>
      <c r="S17" s="30"/>
      <c r="T17" s="22"/>
      <c r="U17" s="22"/>
      <c r="V17" s="22"/>
      <c r="W17" s="22"/>
      <c r="X17" s="22"/>
      <c r="Y17" s="22"/>
      <c r="Z17" s="24"/>
      <c r="AA17" s="16"/>
      <c r="AB17" s="16"/>
      <c r="AC17" s="16"/>
    </row>
    <row r="18" spans="1:29" x14ac:dyDescent="0.25">
      <c r="A18" s="16"/>
      <c r="B18" s="1"/>
      <c r="C18" s="1"/>
      <c r="D18" s="1"/>
      <c r="E18" s="1"/>
      <c r="F18" s="1"/>
      <c r="G18" s="1"/>
      <c r="H18" s="1"/>
      <c r="I18" s="18">
        <v>1</v>
      </c>
      <c r="J18" s="17"/>
      <c r="K18" s="47">
        <f>SUM(128*I18)</f>
        <v>128</v>
      </c>
      <c r="L18" s="47">
        <f>SUM(3.79*I18)</f>
        <v>3.79</v>
      </c>
      <c r="M18" s="47">
        <f>SUM(4*I18)</f>
        <v>4</v>
      </c>
      <c r="N18" s="47">
        <f>SUM(I18*8.78)</f>
        <v>8.7799999999999994</v>
      </c>
      <c r="O18" s="5"/>
      <c r="P18" s="32" t="s">
        <v>29</v>
      </c>
      <c r="Q18" s="30" t="s">
        <v>30</v>
      </c>
      <c r="R18" s="30"/>
      <c r="S18" s="30"/>
      <c r="T18" s="25" t="s">
        <v>81</v>
      </c>
      <c r="U18" s="22"/>
      <c r="V18" s="22"/>
      <c r="W18" s="22"/>
      <c r="X18" s="22"/>
      <c r="Y18" s="22"/>
      <c r="Z18" s="53">
        <f>SUM(Z16/Z15)</f>
        <v>32</v>
      </c>
      <c r="AA18" s="16"/>
      <c r="AB18" s="16"/>
      <c r="AC18" s="16"/>
    </row>
    <row r="19" spans="1:29" x14ac:dyDescent="0.25">
      <c r="A19" s="16"/>
      <c r="B19" s="1"/>
      <c r="C19" s="1"/>
      <c r="D19" s="1"/>
      <c r="E19" s="1"/>
      <c r="F19" s="1"/>
      <c r="G19" s="1"/>
      <c r="H19" s="1"/>
      <c r="I19" s="19"/>
      <c r="J19" s="17"/>
      <c r="K19" s="17"/>
      <c r="L19" s="17"/>
      <c r="M19" s="17"/>
      <c r="N19" s="17"/>
      <c r="O19" s="5"/>
      <c r="P19" s="31" t="s">
        <v>31</v>
      </c>
      <c r="Q19" s="30" t="s">
        <v>32</v>
      </c>
      <c r="R19" s="30"/>
      <c r="S19" s="30"/>
      <c r="T19" s="22" t="s">
        <v>82</v>
      </c>
      <c r="U19" s="22"/>
      <c r="V19" s="22"/>
      <c r="W19" s="22"/>
      <c r="X19" s="22"/>
      <c r="Y19" s="22"/>
      <c r="Z19" s="22"/>
      <c r="AA19" s="16"/>
      <c r="AB19" s="16"/>
      <c r="AC19" s="16"/>
    </row>
    <row r="20" spans="1:29" x14ac:dyDescent="0.25">
      <c r="A20" s="16"/>
      <c r="B20" s="1"/>
      <c r="C20" s="1"/>
      <c r="D20" s="1"/>
      <c r="E20" s="1"/>
      <c r="F20" s="1"/>
      <c r="G20" s="1"/>
      <c r="H20" s="1"/>
      <c r="I20" s="57" t="s">
        <v>115</v>
      </c>
      <c r="J20" s="17"/>
      <c r="K20" s="17" t="s">
        <v>66</v>
      </c>
      <c r="L20" s="17" t="s">
        <v>67</v>
      </c>
      <c r="M20" s="17" t="s">
        <v>64</v>
      </c>
      <c r="N20" s="17" t="s">
        <v>65</v>
      </c>
      <c r="O20" s="5"/>
      <c r="P20" s="31" t="s">
        <v>33</v>
      </c>
      <c r="Q20" s="30" t="s">
        <v>34</v>
      </c>
      <c r="R20" s="30"/>
      <c r="S20" s="30"/>
      <c r="T20" s="22"/>
      <c r="U20" s="22"/>
      <c r="V20" s="22"/>
      <c r="W20" s="22"/>
      <c r="X20" s="22"/>
      <c r="Y20" s="22"/>
      <c r="Z20" s="22"/>
      <c r="AA20" s="16"/>
      <c r="AB20" s="16"/>
      <c r="AC20" s="16"/>
    </row>
    <row r="21" spans="1:29" x14ac:dyDescent="0.25">
      <c r="A21" s="16"/>
      <c r="B21" s="1"/>
      <c r="C21" s="1"/>
      <c r="D21" s="1"/>
      <c r="E21" s="1"/>
      <c r="F21" s="1"/>
      <c r="G21" s="1"/>
      <c r="H21" s="1"/>
      <c r="I21" s="18">
        <v>128</v>
      </c>
      <c r="J21" s="17"/>
      <c r="K21" s="47">
        <f>SUM(I21/128)</f>
        <v>1</v>
      </c>
      <c r="L21" s="47">
        <f>SUM(3.79/I21)</f>
        <v>2.9609375E-2</v>
      </c>
      <c r="M21" s="47">
        <f>SUM(I21/32)</f>
        <v>4</v>
      </c>
      <c r="N21" s="47">
        <f>SUM(I21/14.58)</f>
        <v>8.7791495198902609</v>
      </c>
      <c r="O21" s="5"/>
      <c r="P21" s="31" t="s">
        <v>35</v>
      </c>
      <c r="Q21" s="30" t="s">
        <v>36</v>
      </c>
      <c r="R21" s="30"/>
      <c r="S21" s="30"/>
      <c r="T21" s="22" t="s">
        <v>125</v>
      </c>
      <c r="U21" s="22"/>
      <c r="V21" s="22"/>
      <c r="W21" s="22"/>
      <c r="X21" s="22"/>
      <c r="Y21" s="22"/>
      <c r="Z21" s="23">
        <v>2000</v>
      </c>
      <c r="AA21" s="16"/>
      <c r="AB21" s="16"/>
      <c r="AC21" s="16"/>
    </row>
    <row r="22" spans="1:29" x14ac:dyDescent="0.25">
      <c r="A22" s="16"/>
      <c r="B22" s="1"/>
      <c r="C22" s="1"/>
      <c r="D22" s="1"/>
      <c r="E22" s="1"/>
      <c r="F22" s="1"/>
      <c r="G22" s="1"/>
      <c r="H22" s="1"/>
      <c r="I22" s="19"/>
      <c r="J22" s="17"/>
      <c r="K22" s="17"/>
      <c r="L22" s="17"/>
      <c r="M22" s="17"/>
      <c r="N22" s="17"/>
      <c r="O22" s="5"/>
      <c r="P22" s="31" t="s">
        <v>37</v>
      </c>
      <c r="Q22" s="30" t="s">
        <v>38</v>
      </c>
      <c r="R22" s="30"/>
      <c r="S22" s="30"/>
      <c r="T22" s="22" t="s">
        <v>83</v>
      </c>
      <c r="U22" s="22"/>
      <c r="V22" s="22"/>
      <c r="W22" s="22"/>
      <c r="X22" s="22"/>
      <c r="Y22" s="22"/>
      <c r="Z22" s="26"/>
      <c r="AA22" s="16"/>
      <c r="AB22" s="16"/>
      <c r="AC22" s="16"/>
    </row>
    <row r="23" spans="1:29" x14ac:dyDescent="0.25">
      <c r="A23" s="16"/>
      <c r="B23" s="1"/>
      <c r="C23" s="1"/>
      <c r="D23" s="1"/>
      <c r="E23" s="1"/>
      <c r="F23" s="1"/>
      <c r="G23" s="1"/>
      <c r="H23" s="1"/>
      <c r="I23" s="57" t="s">
        <v>116</v>
      </c>
      <c r="J23" s="17"/>
      <c r="K23" s="17" t="s">
        <v>62</v>
      </c>
      <c r="L23" s="17" t="s">
        <v>68</v>
      </c>
      <c r="M23" s="17" t="s">
        <v>64</v>
      </c>
      <c r="N23" s="17" t="s">
        <v>69</v>
      </c>
      <c r="O23" s="5"/>
      <c r="P23" s="31" t="s">
        <v>39</v>
      </c>
      <c r="Q23" s="30" t="s">
        <v>40</v>
      </c>
      <c r="R23" s="30"/>
      <c r="S23" s="30"/>
      <c r="T23" s="22"/>
      <c r="U23" s="22"/>
      <c r="V23" s="22"/>
      <c r="W23" s="22"/>
      <c r="X23" s="22"/>
      <c r="Y23" s="22"/>
      <c r="Z23" s="26"/>
      <c r="AA23" s="16"/>
      <c r="AB23" s="16"/>
      <c r="AC23" s="16"/>
    </row>
    <row r="24" spans="1:29" x14ac:dyDescent="0.25">
      <c r="A24" s="16"/>
      <c r="B24" s="1"/>
      <c r="C24" s="1"/>
      <c r="D24" s="1"/>
      <c r="E24" s="1"/>
      <c r="F24" s="1"/>
      <c r="G24" s="1"/>
      <c r="H24" s="1"/>
      <c r="I24" s="18">
        <v>1</v>
      </c>
      <c r="J24" s="17"/>
      <c r="K24" s="47">
        <f>SUM(8*I24)</f>
        <v>8</v>
      </c>
      <c r="L24" s="47">
        <f>SUM(0.24*I24)</f>
        <v>0.24</v>
      </c>
      <c r="M24" s="47">
        <f>SUM(0.25/I24)</f>
        <v>0.25</v>
      </c>
      <c r="N24" s="47">
        <f>SUM(0.06*I24)</f>
        <v>0.06</v>
      </c>
      <c r="O24" s="5"/>
      <c r="P24" s="31" t="s">
        <v>41</v>
      </c>
      <c r="Q24" s="30" t="s">
        <v>42</v>
      </c>
      <c r="R24" s="30"/>
      <c r="S24" s="30"/>
      <c r="T24" s="22" t="s">
        <v>84</v>
      </c>
      <c r="U24" s="22"/>
      <c r="V24" s="22"/>
      <c r="W24" s="22"/>
      <c r="X24" s="22"/>
      <c r="Y24" s="22"/>
      <c r="Z24" s="52">
        <f>SUM(Z21*Z18)</f>
        <v>64000</v>
      </c>
      <c r="AA24" s="16"/>
      <c r="AB24" s="16"/>
      <c r="AC24" s="16"/>
    </row>
    <row r="25" spans="1:29" x14ac:dyDescent="0.25">
      <c r="A25" s="16"/>
      <c r="B25" s="1"/>
      <c r="C25" s="1"/>
      <c r="D25" s="1"/>
      <c r="E25" s="1"/>
      <c r="F25" s="1"/>
      <c r="G25" s="1"/>
      <c r="H25" s="1"/>
      <c r="I25" s="19"/>
      <c r="J25" s="17"/>
      <c r="K25" s="17"/>
      <c r="L25" s="17"/>
      <c r="M25" s="17"/>
      <c r="N25" s="17"/>
      <c r="O25" s="5"/>
      <c r="P25" s="31" t="s">
        <v>43</v>
      </c>
      <c r="Q25" s="30" t="s">
        <v>44</v>
      </c>
      <c r="R25" s="30"/>
      <c r="S25" s="30"/>
      <c r="T25" s="22" t="s">
        <v>85</v>
      </c>
      <c r="U25" s="22"/>
      <c r="V25" s="22"/>
      <c r="W25" s="22"/>
      <c r="X25" s="22"/>
      <c r="Y25" s="22"/>
      <c r="Z25" s="22"/>
      <c r="AA25" s="16"/>
      <c r="AB25" s="16"/>
      <c r="AC25" s="16"/>
    </row>
    <row r="26" spans="1:29" x14ac:dyDescent="0.25">
      <c r="A26" s="16"/>
      <c r="B26" s="1"/>
      <c r="C26" s="1"/>
      <c r="D26" s="1"/>
      <c r="E26" s="1"/>
      <c r="F26" s="1"/>
      <c r="G26" s="9" t="s">
        <v>0</v>
      </c>
      <c r="H26" s="1"/>
      <c r="I26" s="57" t="s">
        <v>117</v>
      </c>
      <c r="J26" s="17"/>
      <c r="K26" s="17" t="s">
        <v>62</v>
      </c>
      <c r="L26" s="17" t="s">
        <v>69</v>
      </c>
      <c r="M26" s="17" t="s">
        <v>64</v>
      </c>
      <c r="N26" s="17" t="s">
        <v>70</v>
      </c>
      <c r="O26" s="5"/>
      <c r="P26" s="31" t="s">
        <v>45</v>
      </c>
      <c r="Q26" s="30" t="s">
        <v>46</v>
      </c>
      <c r="R26" s="30"/>
      <c r="S26" s="30"/>
      <c r="T26" s="22"/>
      <c r="U26" s="22"/>
      <c r="V26" s="22"/>
      <c r="W26" s="22"/>
      <c r="X26" s="22"/>
      <c r="Y26" s="22"/>
      <c r="Z26" s="22"/>
      <c r="AA26" s="16"/>
      <c r="AB26" s="16"/>
      <c r="AC26" s="16"/>
    </row>
    <row r="27" spans="1:29" x14ac:dyDescent="0.25">
      <c r="A27" s="16"/>
      <c r="B27" s="1"/>
      <c r="C27" s="1"/>
      <c r="D27" s="1"/>
      <c r="E27" s="1"/>
      <c r="F27" s="1"/>
      <c r="G27" s="1"/>
      <c r="H27" s="1"/>
      <c r="I27" s="18">
        <v>1</v>
      </c>
      <c r="J27" s="17"/>
      <c r="K27" s="47">
        <f>SUM(33.81*I27)</f>
        <v>33.81</v>
      </c>
      <c r="L27" s="47">
        <f>SUM(0.26*I24)</f>
        <v>0.26</v>
      </c>
      <c r="M27" s="47">
        <f>SUM(1.06*I27)</f>
        <v>1.06</v>
      </c>
      <c r="N27" s="47">
        <f>SUM(4.23*I27)</f>
        <v>4.2300000000000004</v>
      </c>
      <c r="O27" s="5"/>
      <c r="P27" s="31"/>
      <c r="Q27" s="30"/>
      <c r="R27" s="30"/>
      <c r="S27" s="30"/>
      <c r="T27" s="22" t="s">
        <v>126</v>
      </c>
      <c r="U27" s="22"/>
      <c r="V27" s="22"/>
      <c r="W27" s="22"/>
      <c r="X27" s="22"/>
      <c r="Y27" s="22"/>
      <c r="Z27" s="23">
        <v>5000</v>
      </c>
      <c r="AA27" s="16"/>
      <c r="AB27" s="16"/>
      <c r="AC27" s="16"/>
    </row>
    <row r="28" spans="1:29" x14ac:dyDescent="0.25">
      <c r="A28" s="16"/>
      <c r="B28" s="1"/>
      <c r="C28" s="1"/>
      <c r="D28" s="1"/>
      <c r="E28" s="1"/>
      <c r="F28" s="1"/>
      <c r="G28" s="1"/>
      <c r="H28" s="1"/>
      <c r="I28" s="5"/>
      <c r="J28" s="5"/>
      <c r="K28" s="5"/>
      <c r="L28" s="5"/>
      <c r="M28" s="5"/>
      <c r="N28" s="5"/>
      <c r="O28" s="5"/>
      <c r="P28" s="33" t="s">
        <v>47</v>
      </c>
      <c r="Q28" s="30"/>
      <c r="R28" s="30"/>
      <c r="S28" s="30"/>
      <c r="T28" s="26"/>
      <c r="U28" s="22"/>
      <c r="V28" s="22"/>
      <c r="W28" s="22"/>
      <c r="X28" s="22"/>
      <c r="Y28" s="22"/>
      <c r="Z28" s="22"/>
      <c r="AA28" s="16"/>
      <c r="AB28" s="16"/>
      <c r="AC28" s="16"/>
    </row>
    <row r="29" spans="1:29" x14ac:dyDescent="0.25">
      <c r="A29" s="16"/>
      <c r="B29" s="1"/>
      <c r="C29" s="1"/>
      <c r="D29" s="1"/>
      <c r="E29" s="1"/>
      <c r="F29" s="1"/>
      <c r="G29" s="1"/>
      <c r="H29" s="1"/>
      <c r="I29" s="8"/>
      <c r="J29" s="8"/>
      <c r="K29" s="8"/>
      <c r="L29" s="8"/>
      <c r="M29" s="8"/>
      <c r="N29" s="8"/>
      <c r="O29" s="8"/>
      <c r="P29" s="31" t="s">
        <v>48</v>
      </c>
      <c r="Q29" s="30" t="s">
        <v>49</v>
      </c>
      <c r="R29" s="30" t="s">
        <v>50</v>
      </c>
      <c r="S29" s="45" t="s">
        <v>92</v>
      </c>
      <c r="T29" s="26"/>
      <c r="U29" s="22"/>
      <c r="V29" s="22"/>
      <c r="W29" s="22"/>
      <c r="X29" s="22"/>
      <c r="Y29" s="22"/>
      <c r="Z29" s="22"/>
      <c r="AA29" s="16"/>
      <c r="AB29" s="16"/>
      <c r="AC29" s="16"/>
    </row>
    <row r="30" spans="1:29" x14ac:dyDescent="0.25">
      <c r="A30" s="16"/>
      <c r="B30" s="1"/>
      <c r="C30" s="1"/>
      <c r="D30" s="1"/>
      <c r="E30" s="1"/>
      <c r="F30" s="1"/>
      <c r="G30" s="1"/>
      <c r="H30" s="1"/>
      <c r="I30" s="9" t="s">
        <v>71</v>
      </c>
      <c r="J30" s="1"/>
      <c r="K30" s="1"/>
      <c r="L30" s="1"/>
      <c r="M30" s="1"/>
      <c r="N30" s="1"/>
      <c r="O30" s="1"/>
      <c r="P30" s="31" t="s">
        <v>2</v>
      </c>
      <c r="Q30" s="30" t="s">
        <v>51</v>
      </c>
      <c r="R30" s="30" t="s">
        <v>52</v>
      </c>
      <c r="S30" s="45" t="s">
        <v>93</v>
      </c>
      <c r="T30" s="26" t="s">
        <v>86</v>
      </c>
      <c r="U30" s="22"/>
      <c r="V30" s="22"/>
      <c r="W30" s="22"/>
      <c r="X30" s="22"/>
      <c r="Y30" s="22"/>
      <c r="Z30" s="48">
        <f>SUM(Z27/Z24)</f>
        <v>7.8125E-2</v>
      </c>
      <c r="AA30" s="16"/>
      <c r="AB30" s="16"/>
      <c r="AC30" s="16"/>
    </row>
    <row r="31" spans="1:29" x14ac:dyDescent="0.25">
      <c r="A31" s="16"/>
      <c r="B31" s="1"/>
      <c r="C31" s="1"/>
      <c r="D31" s="1"/>
      <c r="E31" s="1"/>
      <c r="F31" s="1"/>
      <c r="G31" s="9" t="s">
        <v>2</v>
      </c>
      <c r="H31" s="1"/>
      <c r="I31" s="11" t="s">
        <v>72</v>
      </c>
      <c r="J31" s="11"/>
      <c r="K31" s="11"/>
      <c r="L31" s="10"/>
      <c r="M31" s="10"/>
      <c r="N31" s="10"/>
      <c r="O31" s="10"/>
      <c r="P31" s="31" t="s">
        <v>54</v>
      </c>
      <c r="Q31" s="30" t="s">
        <v>53</v>
      </c>
      <c r="R31" s="30" t="s">
        <v>55</v>
      </c>
      <c r="S31" s="45" t="s">
        <v>94</v>
      </c>
      <c r="T31" s="16"/>
      <c r="U31" s="43" t="s">
        <v>87</v>
      </c>
      <c r="V31" s="43"/>
      <c r="W31" s="43"/>
      <c r="X31" s="43"/>
      <c r="Y31" s="16"/>
      <c r="Z31" s="44"/>
      <c r="AA31" s="16"/>
      <c r="AB31" s="16"/>
      <c r="AC31" s="16"/>
    </row>
    <row r="32" spans="1:29" x14ac:dyDescent="0.25">
      <c r="A32" s="16"/>
      <c r="B32" s="1"/>
      <c r="C32" s="1"/>
      <c r="D32" s="1"/>
      <c r="E32" s="1"/>
      <c r="F32" s="1"/>
      <c r="G32" s="1"/>
      <c r="H32" s="1"/>
      <c r="I32" s="10"/>
      <c r="J32" s="10"/>
      <c r="K32" s="10"/>
      <c r="L32" s="10"/>
      <c r="M32" s="10"/>
      <c r="N32" s="10"/>
      <c r="O32" s="10"/>
      <c r="P32" s="34" t="s">
        <v>56</v>
      </c>
      <c r="Q32" s="30" t="s">
        <v>57</v>
      </c>
      <c r="R32" s="30"/>
      <c r="S32" s="30"/>
      <c r="T32" s="16"/>
      <c r="U32" s="41">
        <v>10</v>
      </c>
      <c r="V32" s="59" t="s">
        <v>127</v>
      </c>
      <c r="W32" s="41">
        <v>10</v>
      </c>
      <c r="X32" s="42">
        <f>SUM(W32+U32)</f>
        <v>20</v>
      </c>
      <c r="Y32" s="16"/>
      <c r="Z32" s="44"/>
      <c r="AA32" s="16"/>
      <c r="AB32" s="16"/>
      <c r="AC32" s="16"/>
    </row>
    <row r="33" spans="1:29" x14ac:dyDescent="0.25">
      <c r="A33" s="16"/>
      <c r="B33" s="1"/>
      <c r="C33" s="1"/>
      <c r="D33" s="1"/>
      <c r="E33" s="1"/>
      <c r="F33" s="1"/>
      <c r="G33" s="1"/>
      <c r="H33" s="1"/>
      <c r="I33" s="10" t="s">
        <v>130</v>
      </c>
      <c r="J33" s="10"/>
      <c r="K33" s="10"/>
      <c r="L33" s="10"/>
      <c r="M33" s="10"/>
      <c r="N33" s="10" t="s">
        <v>73</v>
      </c>
      <c r="O33" s="14">
        <v>16.75</v>
      </c>
      <c r="P33" s="31" t="s">
        <v>58</v>
      </c>
      <c r="Q33" s="30" t="s">
        <v>59</v>
      </c>
      <c r="R33" s="30"/>
      <c r="S33" s="30"/>
      <c r="T33" s="16"/>
      <c r="U33" s="41">
        <v>5</v>
      </c>
      <c r="V33" s="59" t="s">
        <v>128</v>
      </c>
      <c r="W33" s="41">
        <v>2</v>
      </c>
      <c r="X33" s="42">
        <f>SUM(U33-W33)</f>
        <v>3</v>
      </c>
      <c r="Y33" s="16"/>
      <c r="Z33" s="16"/>
      <c r="AA33" s="16"/>
      <c r="AB33" s="16"/>
      <c r="AC33" s="16"/>
    </row>
    <row r="34" spans="1:29" x14ac:dyDescent="0.25">
      <c r="A34" s="16"/>
      <c r="B34" s="1"/>
      <c r="C34" s="1"/>
      <c r="D34" s="1"/>
      <c r="E34" s="1"/>
      <c r="F34" s="1"/>
      <c r="G34" s="1"/>
      <c r="H34" s="1"/>
      <c r="I34" s="10"/>
      <c r="J34" s="10"/>
      <c r="K34" s="10"/>
      <c r="L34" s="10"/>
      <c r="M34" s="10"/>
      <c r="N34" s="10"/>
      <c r="O34" s="10"/>
      <c r="P34" s="3"/>
      <c r="Q34" s="3"/>
      <c r="R34" s="3"/>
      <c r="S34" s="3"/>
      <c r="T34" s="16"/>
      <c r="U34" s="41">
        <v>5</v>
      </c>
      <c r="V34" s="59" t="s">
        <v>88</v>
      </c>
      <c r="W34" s="41">
        <v>5</v>
      </c>
      <c r="X34" s="42">
        <f>SUM(W34*U34)</f>
        <v>25</v>
      </c>
      <c r="Y34" s="16"/>
      <c r="Z34" s="16"/>
      <c r="AA34" s="16"/>
      <c r="AB34" s="16"/>
      <c r="AC34" s="16"/>
    </row>
    <row r="35" spans="1:29" x14ac:dyDescent="0.25">
      <c r="A35" s="16"/>
      <c r="B35" s="1"/>
      <c r="C35" s="1"/>
      <c r="D35" s="1"/>
      <c r="E35" s="1"/>
      <c r="F35" s="1"/>
      <c r="G35" s="1"/>
      <c r="H35" s="1"/>
      <c r="I35" s="10" t="s">
        <v>131</v>
      </c>
      <c r="J35" s="10"/>
      <c r="K35" s="10"/>
      <c r="L35" s="10"/>
      <c r="M35" s="10"/>
      <c r="N35" s="10"/>
      <c r="O35" s="12">
        <v>1</v>
      </c>
      <c r="P35" s="3"/>
      <c r="Q35" s="3"/>
      <c r="R35" s="3"/>
      <c r="S35" s="3"/>
      <c r="T35" s="16"/>
      <c r="U35" s="41">
        <v>20</v>
      </c>
      <c r="V35" s="59" t="s">
        <v>89</v>
      </c>
      <c r="W35" s="41">
        <v>5</v>
      </c>
      <c r="X35" s="42">
        <f>SUM(U35/W35)</f>
        <v>4</v>
      </c>
      <c r="Y35" s="16"/>
      <c r="Z35" s="16"/>
      <c r="AA35" s="16"/>
      <c r="AB35" s="16"/>
      <c r="AC35" s="16"/>
    </row>
    <row r="36" spans="1:29" x14ac:dyDescent="0.25">
      <c r="A36" s="16"/>
      <c r="B36" s="1"/>
      <c r="C36" s="1"/>
      <c r="D36" s="1"/>
      <c r="E36" s="1"/>
      <c r="F36" s="1"/>
      <c r="G36" s="1"/>
      <c r="H36" s="1"/>
      <c r="I36" s="10" t="s">
        <v>75</v>
      </c>
      <c r="J36" s="10"/>
      <c r="K36" s="10"/>
      <c r="L36" s="10"/>
      <c r="M36" s="10"/>
      <c r="N36" s="10"/>
      <c r="O36" s="13"/>
      <c r="P36" s="3"/>
      <c r="Q36" s="3"/>
      <c r="R36" s="3"/>
      <c r="S36" s="3"/>
      <c r="T36" s="16"/>
      <c r="U36" s="41">
        <v>25</v>
      </c>
      <c r="V36" s="59" t="s">
        <v>90</v>
      </c>
      <c r="W36" s="41">
        <v>20</v>
      </c>
      <c r="X36" s="42">
        <f>SUM(U36*W36/100)</f>
        <v>5</v>
      </c>
      <c r="Y36" s="16"/>
      <c r="Z36" s="16"/>
      <c r="AA36" s="16"/>
      <c r="AB36" s="16"/>
      <c r="AC36" s="16"/>
    </row>
    <row r="37" spans="1:29" x14ac:dyDescent="0.25">
      <c r="A37" s="16"/>
      <c r="B37" s="1"/>
      <c r="C37" s="1"/>
      <c r="D37" s="1"/>
      <c r="E37" s="1"/>
      <c r="F37" s="1"/>
      <c r="G37" s="1"/>
      <c r="H37" s="1"/>
      <c r="I37" s="10" t="s">
        <v>74</v>
      </c>
      <c r="J37" s="10"/>
      <c r="K37" s="10"/>
      <c r="L37" s="10"/>
      <c r="M37" s="10"/>
      <c r="N37" s="10" t="s">
        <v>73</v>
      </c>
      <c r="O37" s="48">
        <f>SUM(O33/O35)</f>
        <v>16.75</v>
      </c>
      <c r="P37" s="3"/>
      <c r="Q37" s="3"/>
      <c r="R37" s="3"/>
      <c r="S37" s="3"/>
      <c r="T37" s="16"/>
      <c r="U37" s="1"/>
      <c r="V37" s="1"/>
      <c r="W37" s="1"/>
      <c r="X37" s="1"/>
      <c r="Y37" s="16"/>
      <c r="Z37" s="16"/>
      <c r="AA37" s="16"/>
      <c r="AB37" s="16"/>
      <c r="AC37" s="16"/>
    </row>
    <row r="38" spans="1:29" x14ac:dyDescent="0.25">
      <c r="A38" s="16"/>
      <c r="B38" s="1"/>
      <c r="C38" s="1"/>
      <c r="D38" s="1"/>
      <c r="E38" s="1"/>
      <c r="F38" s="1"/>
      <c r="G38" s="9" t="s">
        <v>3</v>
      </c>
      <c r="H38" s="1"/>
      <c r="I38" s="10"/>
      <c r="J38" s="10"/>
      <c r="K38" s="10"/>
      <c r="L38" s="10"/>
      <c r="M38" s="10"/>
      <c r="N38" s="10"/>
      <c r="O38" s="10"/>
      <c r="P38" s="3"/>
      <c r="Q38" s="3"/>
      <c r="R38" s="3"/>
      <c r="S38" s="3"/>
      <c r="T38" s="16"/>
      <c r="U38" s="1"/>
      <c r="V38" s="9" t="s">
        <v>91</v>
      </c>
      <c r="W38" s="1"/>
      <c r="X38" s="49">
        <f>SUM(X32:X37)</f>
        <v>57</v>
      </c>
      <c r="Y38" s="16"/>
      <c r="Z38" s="16"/>
      <c r="AA38" s="16"/>
      <c r="AB38" s="16"/>
      <c r="AC38" s="16"/>
    </row>
    <row r="39" spans="1:29" x14ac:dyDescent="0.25">
      <c r="A39" s="16"/>
      <c r="B39" s="1"/>
      <c r="C39" s="1"/>
      <c r="D39" s="1"/>
      <c r="E39" s="1"/>
      <c r="F39" s="1"/>
      <c r="G39" s="1"/>
      <c r="H39" s="1"/>
      <c r="I39" s="10"/>
      <c r="J39" s="10"/>
      <c r="K39" s="10"/>
      <c r="L39" s="10"/>
      <c r="M39" s="10"/>
      <c r="N39" s="10"/>
      <c r="O39" s="10"/>
      <c r="P39" s="3"/>
      <c r="Q39" s="3"/>
      <c r="R39" s="3"/>
      <c r="S39" s="3"/>
      <c r="T39" s="16"/>
      <c r="U39" s="1"/>
      <c r="V39" s="1"/>
      <c r="W39" s="1"/>
      <c r="X39" s="1"/>
      <c r="Y39" s="16"/>
      <c r="Z39" s="16"/>
      <c r="AA39" s="16"/>
      <c r="AB39" s="16"/>
      <c r="AC39" s="16"/>
    </row>
    <row r="40" spans="1:29" x14ac:dyDescent="0.25">
      <c r="A40" s="16"/>
      <c r="B40" s="1"/>
      <c r="C40" s="1"/>
      <c r="D40" s="1"/>
      <c r="E40" s="1"/>
      <c r="F40" s="1"/>
      <c r="G40" s="9" t="s">
        <v>4</v>
      </c>
      <c r="H40" s="9"/>
      <c r="I40" s="10"/>
      <c r="J40" s="10"/>
      <c r="K40" s="10"/>
      <c r="L40" s="10"/>
      <c r="M40" s="10"/>
      <c r="N40" s="10"/>
      <c r="P40" s="3"/>
      <c r="Q40" s="3"/>
      <c r="R40" s="3"/>
      <c r="S40" s="3"/>
      <c r="T40" s="16"/>
      <c r="U40" s="41">
        <v>0</v>
      </c>
      <c r="V40" s="59" t="s">
        <v>127</v>
      </c>
      <c r="W40" s="41">
        <v>0</v>
      </c>
      <c r="X40" s="42">
        <f>SUM(W40+U40)</f>
        <v>0</v>
      </c>
      <c r="Y40" s="16"/>
      <c r="Z40" s="16"/>
      <c r="AA40" s="16"/>
      <c r="AB40" s="16"/>
      <c r="AC40" s="16"/>
    </row>
    <row r="41" spans="1:29" x14ac:dyDescent="0.25">
      <c r="A41" s="16"/>
      <c r="B41" s="1"/>
      <c r="C41" s="1"/>
      <c r="D41" s="1"/>
      <c r="E41" s="1"/>
      <c r="F41" s="1"/>
      <c r="G41" s="1"/>
      <c r="H41" s="1"/>
      <c r="I41" s="10" t="s">
        <v>132</v>
      </c>
      <c r="J41" s="10"/>
      <c r="K41" s="10"/>
      <c r="L41" s="10"/>
      <c r="M41" s="10"/>
      <c r="N41" s="10"/>
      <c r="O41" s="12">
        <v>4</v>
      </c>
      <c r="P41" s="3"/>
      <c r="Q41" s="3"/>
      <c r="R41" s="3"/>
      <c r="S41" s="3"/>
      <c r="T41" s="16"/>
      <c r="U41" s="41">
        <v>0</v>
      </c>
      <c r="V41" s="59" t="s">
        <v>128</v>
      </c>
      <c r="W41" s="41">
        <v>0</v>
      </c>
      <c r="X41" s="42">
        <f>SUM(U41-W41)</f>
        <v>0</v>
      </c>
      <c r="Y41" s="16"/>
      <c r="Z41" s="16"/>
      <c r="AA41" s="16"/>
      <c r="AB41" s="16"/>
      <c r="AC41" s="16"/>
    </row>
    <row r="42" spans="1:29" x14ac:dyDescent="0.25">
      <c r="A42" s="16"/>
      <c r="B42" s="1"/>
      <c r="C42" s="1"/>
      <c r="D42" s="1"/>
      <c r="E42" s="1"/>
      <c r="F42" s="1"/>
      <c r="G42" s="1"/>
      <c r="H42" s="1"/>
      <c r="I42" s="10"/>
      <c r="J42" s="10"/>
      <c r="K42" s="10"/>
      <c r="L42" s="10"/>
      <c r="M42" s="10"/>
      <c r="N42" s="10"/>
      <c r="O42" s="51">
        <f>SUM(O41/128)</f>
        <v>3.125E-2</v>
      </c>
      <c r="P42" s="3"/>
      <c r="Q42" s="3"/>
      <c r="R42" s="3"/>
      <c r="S42" s="3"/>
      <c r="T42" s="16"/>
      <c r="U42" s="41">
        <v>0</v>
      </c>
      <c r="V42" s="59" t="s">
        <v>88</v>
      </c>
      <c r="W42" s="41">
        <v>0</v>
      </c>
      <c r="X42" s="42">
        <f>SUM(W42*U42)</f>
        <v>0</v>
      </c>
      <c r="Y42" s="16"/>
      <c r="Z42" s="16"/>
      <c r="AA42" s="16"/>
      <c r="AB42" s="16"/>
      <c r="AC42" s="16"/>
    </row>
    <row r="43" spans="1:29" x14ac:dyDescent="0.25">
      <c r="A43" s="16"/>
      <c r="B43" s="1"/>
      <c r="C43" s="1"/>
      <c r="D43" s="1"/>
      <c r="E43" s="1"/>
      <c r="F43" s="1"/>
      <c r="G43" s="1"/>
      <c r="H43" s="1"/>
      <c r="I43" s="50" t="s">
        <v>133</v>
      </c>
      <c r="J43" s="50"/>
      <c r="K43" s="50"/>
      <c r="L43" s="50"/>
      <c r="M43" s="10"/>
      <c r="N43" s="10" t="s">
        <v>73</v>
      </c>
      <c r="O43" s="48">
        <f>SUM(O42*O37)</f>
        <v>0.5234375</v>
      </c>
      <c r="P43" s="3"/>
      <c r="Q43" s="3"/>
      <c r="R43" s="3"/>
      <c r="S43" s="3"/>
      <c r="T43" s="16"/>
      <c r="U43" s="41">
        <v>0</v>
      </c>
      <c r="V43" s="59" t="s">
        <v>89</v>
      </c>
      <c r="W43" s="41">
        <v>1</v>
      </c>
      <c r="X43" s="42">
        <f>SUM(U43/W43)</f>
        <v>0</v>
      </c>
      <c r="Y43" s="16"/>
      <c r="Z43" s="16"/>
      <c r="AA43" s="16"/>
      <c r="AB43" s="16"/>
      <c r="AC43" s="16"/>
    </row>
    <row r="44" spans="1:29" x14ac:dyDescent="0.25">
      <c r="A44" s="16"/>
      <c r="B44" s="1"/>
      <c r="C44" s="1"/>
      <c r="D44" s="1"/>
      <c r="E44" s="1"/>
      <c r="F44" s="1"/>
      <c r="G44" s="1"/>
      <c r="H44" s="1"/>
      <c r="I44" s="10"/>
      <c r="J44" s="10"/>
      <c r="K44" s="10"/>
      <c r="L44" s="10"/>
      <c r="M44" s="10"/>
      <c r="N44" s="10"/>
      <c r="O44" s="10"/>
      <c r="P44" s="3"/>
      <c r="Q44" s="3"/>
      <c r="R44" s="3"/>
      <c r="S44" s="3"/>
      <c r="T44" s="16"/>
      <c r="U44" s="41">
        <v>0</v>
      </c>
      <c r="V44" s="59" t="s">
        <v>90</v>
      </c>
      <c r="W44" s="41">
        <v>0</v>
      </c>
      <c r="X44" s="42">
        <f>SUM(U44*W44/100)</f>
        <v>0</v>
      </c>
      <c r="Y44" s="16"/>
      <c r="Z44" s="16"/>
      <c r="AA44" s="16"/>
      <c r="AB44" s="16"/>
      <c r="AC44" s="16"/>
    </row>
    <row r="45" spans="1:29" x14ac:dyDescent="0.25">
      <c r="A45" s="16"/>
      <c r="B45" s="1"/>
      <c r="C45" s="1"/>
      <c r="D45" s="1"/>
      <c r="E45" s="1"/>
      <c r="F45" s="1"/>
      <c r="G45" s="1"/>
      <c r="H45" s="1"/>
      <c r="I45" s="10"/>
      <c r="J45" s="10"/>
      <c r="K45" s="10"/>
      <c r="L45" s="10"/>
      <c r="M45" s="10"/>
      <c r="N45" s="10"/>
      <c r="O45" s="10"/>
      <c r="P45" s="3"/>
      <c r="Q45" s="3"/>
      <c r="R45" s="3"/>
      <c r="S45" s="3"/>
      <c r="T45" s="16"/>
      <c r="U45" s="1"/>
      <c r="V45" s="1"/>
      <c r="W45" s="1"/>
      <c r="X45" s="1"/>
      <c r="Y45" s="16"/>
      <c r="Z45" s="16"/>
      <c r="AA45" s="16"/>
      <c r="AB45" s="16"/>
      <c r="AC45" s="16"/>
    </row>
    <row r="46" spans="1:29" x14ac:dyDescent="0.25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  <c r="Q46" s="3"/>
      <c r="R46" s="3"/>
      <c r="S46" s="3"/>
      <c r="T46" s="16"/>
      <c r="U46" s="1"/>
      <c r="W46" s="1" t="s">
        <v>91</v>
      </c>
      <c r="X46" s="49">
        <f>SUM(X40:X45)</f>
        <v>0</v>
      </c>
      <c r="Y46" s="16"/>
      <c r="Z46" s="16"/>
      <c r="AA46" s="16"/>
      <c r="AB46" s="16"/>
      <c r="AC46" s="16"/>
    </row>
    <row r="47" spans="1:29" x14ac:dyDescent="0.25">
      <c r="A47" s="1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  <c r="Q47" s="3"/>
      <c r="R47" s="3"/>
      <c r="S47" s="3"/>
      <c r="T47" s="16"/>
      <c r="U47" s="1"/>
      <c r="V47" s="1"/>
      <c r="W47" s="1"/>
      <c r="X47" s="1"/>
      <c r="Y47" s="16"/>
      <c r="Z47" s="16"/>
      <c r="AA47" s="16"/>
      <c r="AB47" s="16"/>
      <c r="AC47" s="16"/>
    </row>
    <row r="48" spans="1:29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W48" s="43" t="s">
        <v>129</v>
      </c>
      <c r="X48" s="49">
        <f>SUM(X46+X38)</f>
        <v>57</v>
      </c>
      <c r="Y48" s="16"/>
      <c r="Z48" s="16"/>
      <c r="AA48" s="16"/>
      <c r="AB48" s="16"/>
      <c r="AC48" s="16"/>
    </row>
    <row r="49" spans="1:29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1" spans="1:29" s="46" customFormat="1" x14ac:dyDescent="0.25">
      <c r="A51" s="46" t="s">
        <v>96</v>
      </c>
    </row>
    <row r="52" spans="1:29" s="46" customFormat="1" x14ac:dyDescent="0.25">
      <c r="A52" s="46" t="s">
        <v>97</v>
      </c>
    </row>
    <row r="53" spans="1:29" s="46" customFormat="1" x14ac:dyDescent="0.25">
      <c r="A53" s="46" t="s">
        <v>98</v>
      </c>
    </row>
    <row r="54" spans="1:29" s="46" customFormat="1" x14ac:dyDescent="0.25">
      <c r="A54" s="46" t="s">
        <v>106</v>
      </c>
    </row>
    <row r="55" spans="1:29" s="46" customFormat="1" x14ac:dyDescent="0.25">
      <c r="A55" s="46" t="s">
        <v>100</v>
      </c>
    </row>
    <row r="56" spans="1:29" s="46" customFormat="1" x14ac:dyDescent="0.25">
      <c r="A56" s="46" t="s">
        <v>99</v>
      </c>
    </row>
    <row r="57" spans="1:29" s="46" customFormat="1" x14ac:dyDescent="0.25">
      <c r="A57" s="46" t="s">
        <v>105</v>
      </c>
    </row>
    <row r="58" spans="1:29" s="46" customFormat="1" x14ac:dyDescent="0.25">
      <c r="A58" s="46" t="s">
        <v>112</v>
      </c>
    </row>
    <row r="59" spans="1:29" s="46" customFormat="1" x14ac:dyDescent="0.25">
      <c r="A59" s="46" t="s">
        <v>101</v>
      </c>
    </row>
    <row r="60" spans="1:29" s="46" customFormat="1" x14ac:dyDescent="0.25">
      <c r="A60" s="46" t="s">
        <v>113</v>
      </c>
    </row>
    <row r="61" spans="1:29" s="46" customFormat="1" x14ac:dyDescent="0.25">
      <c r="A61" s="46" t="s">
        <v>102</v>
      </c>
    </row>
    <row r="62" spans="1:29" s="46" customFormat="1" x14ac:dyDescent="0.25">
      <c r="A62" s="46" t="s">
        <v>103</v>
      </c>
    </row>
    <row r="63" spans="1:29" s="46" customFormat="1" x14ac:dyDescent="0.25"/>
    <row r="64" spans="1:29" s="46" customFormat="1" x14ac:dyDescent="0.25">
      <c r="A64" s="46" t="s">
        <v>107</v>
      </c>
    </row>
    <row r="65" spans="1:1" s="46" customFormat="1" x14ac:dyDescent="0.25">
      <c r="A65" s="46" t="s">
        <v>104</v>
      </c>
    </row>
    <row r="66" spans="1:1" s="46" customFormat="1" x14ac:dyDescent="0.25">
      <c r="A66" s="46" t="s">
        <v>108</v>
      </c>
    </row>
    <row r="67" spans="1:1" s="46" customFormat="1" x14ac:dyDescent="0.25">
      <c r="A67" s="46" t="s">
        <v>109</v>
      </c>
    </row>
    <row r="68" spans="1:1" s="46" customFormat="1" x14ac:dyDescent="0.25">
      <c r="A68" s="46" t="s">
        <v>110</v>
      </c>
    </row>
    <row r="69" spans="1:1" s="46" customFormat="1" x14ac:dyDescent="0.25">
      <c r="A69" s="46" t="s">
        <v>111</v>
      </c>
    </row>
    <row r="70" spans="1:1" s="46" customFormat="1" x14ac:dyDescent="0.25"/>
    <row r="71" spans="1:1" s="46" customFormat="1" x14ac:dyDescent="0.25"/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E32"/>
  <sheetViews>
    <sheetView workbookViewId="0">
      <selection activeCell="P22" sqref="P22"/>
    </sheetView>
  </sheetViews>
  <sheetFormatPr defaultRowHeight="15" x14ac:dyDescent="0.25"/>
  <sheetData>
    <row r="5" spans="2:5" ht="18" x14ac:dyDescent="0.25">
      <c r="B5" s="35"/>
      <c r="C5" s="36"/>
      <c r="D5" s="36"/>
      <c r="E5" s="36"/>
    </row>
    <row r="6" spans="2:5" x14ac:dyDescent="0.25">
      <c r="B6" s="37"/>
      <c r="C6" s="36"/>
      <c r="D6" s="36"/>
      <c r="E6" s="36"/>
    </row>
    <row r="7" spans="2:5" x14ac:dyDescent="0.25">
      <c r="B7" s="37"/>
      <c r="C7" s="36"/>
      <c r="D7" s="36"/>
      <c r="E7" s="36"/>
    </row>
    <row r="8" spans="2:5" x14ac:dyDescent="0.25">
      <c r="B8" s="37"/>
      <c r="C8" s="36"/>
      <c r="D8" s="36"/>
      <c r="E8" s="36"/>
    </row>
    <row r="9" spans="2:5" x14ac:dyDescent="0.25">
      <c r="B9" s="37"/>
      <c r="C9" s="36"/>
      <c r="D9" s="36"/>
      <c r="E9" s="36"/>
    </row>
    <row r="10" spans="2:5" x14ac:dyDescent="0.25">
      <c r="B10" s="37"/>
      <c r="C10" s="36"/>
      <c r="D10" s="36"/>
      <c r="E10" s="36"/>
    </row>
    <row r="11" spans="2:5" x14ac:dyDescent="0.25">
      <c r="B11" s="37"/>
      <c r="C11" s="36"/>
      <c r="D11" s="36"/>
      <c r="E11" s="36"/>
    </row>
    <row r="12" spans="2:5" x14ac:dyDescent="0.25">
      <c r="B12" s="37"/>
      <c r="C12" s="36"/>
      <c r="D12" s="36"/>
      <c r="E12" s="36"/>
    </row>
    <row r="13" spans="2:5" x14ac:dyDescent="0.25">
      <c r="B13" s="37"/>
      <c r="C13" s="36"/>
      <c r="D13" s="36"/>
      <c r="E13" s="36"/>
    </row>
    <row r="14" spans="2:5" x14ac:dyDescent="0.25">
      <c r="B14" s="37"/>
      <c r="C14" s="36"/>
      <c r="D14" s="36"/>
      <c r="E14" s="36"/>
    </row>
    <row r="15" spans="2:5" x14ac:dyDescent="0.25">
      <c r="B15" s="37"/>
      <c r="C15" s="36"/>
      <c r="D15" s="36"/>
      <c r="E15" s="36"/>
    </row>
    <row r="16" spans="2:5" x14ac:dyDescent="0.25">
      <c r="B16" s="37"/>
      <c r="C16" s="36"/>
      <c r="D16" s="36"/>
      <c r="E16" s="36"/>
    </row>
    <row r="17" spans="2:5" x14ac:dyDescent="0.25">
      <c r="B17" s="38"/>
      <c r="C17" s="36"/>
      <c r="D17" s="36"/>
      <c r="E17" s="36"/>
    </row>
    <row r="18" spans="2:5" x14ac:dyDescent="0.25">
      <c r="B18" s="37"/>
      <c r="C18" s="36"/>
      <c r="D18" s="36"/>
      <c r="E18" s="36"/>
    </row>
    <row r="19" spans="2:5" x14ac:dyDescent="0.25">
      <c r="B19" s="37"/>
      <c r="C19" s="36"/>
      <c r="D19" s="36"/>
      <c r="E19" s="36"/>
    </row>
    <row r="20" spans="2:5" x14ac:dyDescent="0.25">
      <c r="B20" s="37"/>
      <c r="C20" s="36"/>
      <c r="D20" s="36"/>
      <c r="E20" s="36"/>
    </row>
    <row r="21" spans="2:5" x14ac:dyDescent="0.25">
      <c r="B21" s="37"/>
      <c r="C21" s="36"/>
      <c r="D21" s="36"/>
      <c r="E21" s="36"/>
    </row>
    <row r="22" spans="2:5" x14ac:dyDescent="0.25">
      <c r="B22" s="37"/>
      <c r="C22" s="36"/>
      <c r="D22" s="36"/>
      <c r="E22" s="36"/>
    </row>
    <row r="23" spans="2:5" x14ac:dyDescent="0.25">
      <c r="B23" s="37"/>
      <c r="C23" s="36"/>
      <c r="D23" s="36"/>
      <c r="E23" s="36"/>
    </row>
    <row r="24" spans="2:5" x14ac:dyDescent="0.25">
      <c r="B24" s="37"/>
      <c r="C24" s="36"/>
      <c r="D24" s="36"/>
      <c r="E24" s="36"/>
    </row>
    <row r="25" spans="2:5" x14ac:dyDescent="0.25">
      <c r="B25" s="37"/>
      <c r="C25" s="36"/>
      <c r="D25" s="36"/>
      <c r="E25" s="36"/>
    </row>
    <row r="26" spans="2:5" x14ac:dyDescent="0.25">
      <c r="B26" s="37"/>
      <c r="C26" s="36"/>
      <c r="D26" s="36"/>
      <c r="E26" s="36"/>
    </row>
    <row r="27" spans="2:5" x14ac:dyDescent="0.25">
      <c r="B27" s="39"/>
      <c r="C27" s="36"/>
      <c r="D27" s="36"/>
      <c r="E27" s="36"/>
    </row>
    <row r="28" spans="2:5" x14ac:dyDescent="0.25">
      <c r="B28" s="37"/>
      <c r="C28" s="36"/>
      <c r="D28" s="36"/>
      <c r="E28" s="36"/>
    </row>
    <row r="29" spans="2:5" x14ac:dyDescent="0.25">
      <c r="B29" s="37"/>
      <c r="C29" s="36"/>
      <c r="D29" s="36"/>
      <c r="E29" s="36"/>
    </row>
    <row r="30" spans="2:5" x14ac:dyDescent="0.25">
      <c r="B30" s="37"/>
      <c r="C30" s="36"/>
      <c r="D30" s="36"/>
      <c r="E30" s="36"/>
    </row>
    <row r="31" spans="2:5" x14ac:dyDescent="0.25">
      <c r="B31" s="40"/>
      <c r="C31" s="36"/>
      <c r="D31" s="36"/>
      <c r="E31" s="36"/>
    </row>
    <row r="32" spans="2:5" x14ac:dyDescent="0.25">
      <c r="B32" s="37"/>
      <c r="C32" s="36"/>
      <c r="D32" s="36"/>
      <c r="E32" s="36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Bottle Fill Chart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eldmmk</dc:creator>
  <cp:lastModifiedBy>Stu Schnurman</cp:lastModifiedBy>
  <dcterms:created xsi:type="dcterms:W3CDTF">2009-07-16T08:02:14Z</dcterms:created>
  <dcterms:modified xsi:type="dcterms:W3CDTF">2023-09-12T22:07:53Z</dcterms:modified>
</cp:coreProperties>
</file>